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cts\jdngroup\Doug_Research\MPC Data Repository\"/>
    </mc:Choice>
  </mc:AlternateContent>
  <xr:revisionPtr revIDLastSave="0" documentId="13_ncr:1_{67FE41DC-50CF-46B4-AAAF-4F2B3B86E970}" xr6:coauthVersionLast="41" xr6:coauthVersionMax="41" xr10:uidLastSave="{00000000-0000-0000-0000-000000000000}"/>
  <bookViews>
    <workbookView xWindow="855" yWindow="1275" windowWidth="22380" windowHeight="13380" xr2:uid="{E4CC5A46-116A-4DE4-8A64-1DC716447A06}"/>
  </bookViews>
  <sheets>
    <sheet name="SMA_GWconstants_BOCPINCOJun200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5" i="1" l="1"/>
  <c r="E205" i="1"/>
  <c r="D205" i="1"/>
  <c r="G204" i="1"/>
  <c r="E204" i="1"/>
  <c r="D204" i="1"/>
  <c r="G203" i="1"/>
  <c r="E203" i="1"/>
  <c r="D203" i="1"/>
  <c r="G202" i="1"/>
  <c r="E202" i="1"/>
  <c r="D202" i="1"/>
  <c r="G201" i="1"/>
  <c r="E201" i="1"/>
  <c r="D201" i="1"/>
  <c r="G200" i="1"/>
  <c r="E200" i="1"/>
  <c r="D200" i="1"/>
  <c r="G199" i="1"/>
  <c r="E199" i="1"/>
  <c r="D199" i="1"/>
  <c r="G198" i="1"/>
  <c r="E198" i="1"/>
  <c r="D198" i="1"/>
  <c r="G197" i="1"/>
  <c r="E197" i="1"/>
  <c r="D197" i="1"/>
  <c r="G196" i="1"/>
  <c r="E196" i="1"/>
  <c r="D196" i="1"/>
  <c r="G195" i="1"/>
  <c r="E195" i="1"/>
  <c r="D195" i="1"/>
  <c r="G194" i="1"/>
  <c r="E194" i="1"/>
  <c r="D194" i="1"/>
  <c r="G193" i="1"/>
  <c r="E193" i="1"/>
  <c r="D193" i="1"/>
  <c r="G192" i="1"/>
  <c r="E192" i="1"/>
  <c r="D192" i="1"/>
  <c r="G191" i="1"/>
  <c r="E191" i="1"/>
  <c r="D191" i="1"/>
  <c r="G190" i="1"/>
  <c r="E190" i="1"/>
  <c r="D190" i="1"/>
  <c r="G189" i="1"/>
  <c r="E189" i="1"/>
  <c r="D189" i="1"/>
  <c r="G188" i="1"/>
  <c r="E188" i="1"/>
  <c r="D188" i="1"/>
  <c r="G187" i="1"/>
  <c r="E187" i="1"/>
  <c r="D187" i="1"/>
  <c r="G186" i="1"/>
  <c r="E186" i="1"/>
  <c r="D186" i="1"/>
  <c r="G185" i="1"/>
  <c r="E185" i="1"/>
  <c r="D185" i="1"/>
  <c r="G184" i="1"/>
  <c r="E184" i="1"/>
  <c r="D184" i="1"/>
  <c r="G183" i="1"/>
  <c r="E183" i="1"/>
  <c r="D183" i="1"/>
  <c r="G182" i="1"/>
  <c r="E182" i="1"/>
  <c r="D182" i="1"/>
  <c r="G181" i="1"/>
  <c r="E181" i="1"/>
  <c r="D181" i="1"/>
  <c r="G180" i="1"/>
  <c r="E180" i="1"/>
  <c r="D180" i="1"/>
  <c r="G179" i="1"/>
  <c r="E179" i="1"/>
  <c r="D179" i="1"/>
  <c r="G178" i="1"/>
  <c r="E178" i="1"/>
  <c r="D178" i="1"/>
  <c r="G177" i="1"/>
  <c r="E177" i="1"/>
  <c r="D177" i="1"/>
  <c r="G176" i="1"/>
  <c r="E176" i="1"/>
  <c r="D176" i="1"/>
  <c r="G175" i="1"/>
  <c r="E175" i="1"/>
  <c r="D175" i="1"/>
  <c r="G174" i="1"/>
  <c r="E174" i="1"/>
  <c r="D174" i="1"/>
  <c r="G173" i="1"/>
  <c r="E173" i="1"/>
  <c r="D173" i="1"/>
  <c r="G172" i="1"/>
  <c r="E172" i="1"/>
  <c r="D172" i="1"/>
  <c r="G171" i="1"/>
  <c r="E171" i="1"/>
  <c r="D171" i="1"/>
  <c r="G170" i="1"/>
  <c r="E170" i="1"/>
  <c r="D170" i="1"/>
  <c r="G169" i="1"/>
  <c r="E169" i="1"/>
  <c r="D169" i="1"/>
  <c r="G168" i="1"/>
  <c r="E168" i="1"/>
  <c r="D168" i="1"/>
  <c r="G167" i="1"/>
  <c r="E167" i="1"/>
  <c r="D167" i="1"/>
  <c r="G166" i="1"/>
  <c r="E166" i="1"/>
  <c r="D166" i="1"/>
  <c r="G165" i="1"/>
  <c r="E165" i="1"/>
  <c r="D165" i="1"/>
  <c r="G164" i="1"/>
  <c r="E164" i="1"/>
  <c r="D164" i="1"/>
  <c r="G163" i="1"/>
  <c r="E163" i="1"/>
  <c r="D163" i="1"/>
  <c r="G162" i="1"/>
  <c r="E162" i="1"/>
  <c r="D162" i="1"/>
  <c r="G161" i="1"/>
  <c r="E161" i="1"/>
  <c r="D161" i="1"/>
  <c r="G160" i="1"/>
  <c r="E160" i="1"/>
  <c r="D160" i="1"/>
  <c r="G159" i="1"/>
  <c r="E159" i="1"/>
  <c r="D159" i="1"/>
  <c r="G158" i="1"/>
  <c r="E158" i="1"/>
  <c r="D158" i="1"/>
  <c r="G157" i="1"/>
  <c r="E157" i="1"/>
  <c r="D157" i="1"/>
  <c r="G156" i="1"/>
  <c r="E156" i="1"/>
  <c r="D156" i="1"/>
  <c r="G155" i="1"/>
  <c r="E155" i="1"/>
  <c r="D155" i="1"/>
  <c r="G154" i="1"/>
  <c r="E154" i="1"/>
  <c r="D154" i="1"/>
  <c r="G153" i="1"/>
  <c r="E153" i="1"/>
  <c r="D153" i="1"/>
  <c r="G152" i="1"/>
  <c r="E152" i="1"/>
  <c r="D152" i="1"/>
  <c r="G151" i="1"/>
  <c r="E151" i="1"/>
  <c r="D151" i="1"/>
  <c r="G150" i="1"/>
  <c r="E150" i="1"/>
  <c r="D150" i="1"/>
  <c r="G149" i="1"/>
  <c r="E149" i="1"/>
  <c r="D149" i="1"/>
  <c r="G148" i="1"/>
  <c r="E148" i="1"/>
  <c r="D148" i="1"/>
  <c r="G147" i="1"/>
  <c r="E147" i="1"/>
  <c r="D147" i="1"/>
  <c r="G146" i="1"/>
  <c r="E146" i="1"/>
  <c r="D146" i="1"/>
  <c r="G145" i="1"/>
  <c r="E145" i="1"/>
  <c r="D145" i="1"/>
  <c r="G144" i="1"/>
  <c r="E144" i="1"/>
  <c r="D144" i="1"/>
  <c r="G143" i="1"/>
  <c r="E143" i="1"/>
  <c r="D143" i="1"/>
  <c r="G142" i="1"/>
  <c r="E142" i="1"/>
  <c r="D142" i="1"/>
  <c r="G141" i="1"/>
  <c r="E141" i="1"/>
  <c r="D141" i="1"/>
  <c r="G140" i="1"/>
  <c r="E140" i="1"/>
  <c r="D140" i="1"/>
  <c r="G139" i="1"/>
  <c r="E139" i="1"/>
  <c r="D139" i="1"/>
  <c r="G138" i="1"/>
  <c r="E138" i="1"/>
  <c r="D138" i="1"/>
  <c r="G137" i="1"/>
  <c r="E137" i="1"/>
  <c r="D137" i="1"/>
  <c r="G136" i="1"/>
  <c r="E136" i="1"/>
  <c r="D136" i="1"/>
  <c r="G135" i="1"/>
  <c r="E135" i="1"/>
  <c r="D135" i="1"/>
  <c r="G134" i="1"/>
  <c r="E134" i="1"/>
  <c r="D134" i="1"/>
  <c r="G133" i="1"/>
  <c r="E133" i="1"/>
  <c r="D133" i="1"/>
  <c r="G132" i="1"/>
  <c r="E132" i="1"/>
  <c r="D132" i="1"/>
  <c r="G131" i="1"/>
  <c r="E131" i="1"/>
  <c r="D131" i="1"/>
  <c r="G130" i="1"/>
  <c r="E130" i="1"/>
  <c r="D130" i="1"/>
  <c r="G129" i="1"/>
  <c r="E129" i="1"/>
  <c r="D129" i="1"/>
  <c r="G128" i="1"/>
  <c r="E128" i="1"/>
  <c r="D128" i="1"/>
  <c r="G127" i="1"/>
  <c r="E127" i="1"/>
  <c r="D127" i="1"/>
  <c r="G126" i="1"/>
  <c r="E126" i="1"/>
  <c r="D126" i="1"/>
  <c r="G125" i="1"/>
  <c r="E125" i="1"/>
  <c r="D125" i="1"/>
  <c r="G124" i="1"/>
  <c r="E124" i="1"/>
  <c r="D124" i="1"/>
  <c r="G123" i="1"/>
  <c r="E123" i="1"/>
  <c r="D123" i="1"/>
  <c r="G122" i="1"/>
  <c r="E122" i="1"/>
  <c r="D122" i="1"/>
  <c r="G121" i="1"/>
  <c r="E121" i="1"/>
  <c r="D121" i="1"/>
  <c r="G120" i="1"/>
  <c r="E120" i="1"/>
  <c r="D120" i="1"/>
  <c r="G119" i="1"/>
  <c r="E119" i="1"/>
  <c r="D119" i="1"/>
  <c r="G118" i="1"/>
  <c r="E118" i="1"/>
  <c r="D118" i="1"/>
  <c r="G117" i="1"/>
  <c r="E117" i="1"/>
  <c r="D117" i="1"/>
  <c r="G116" i="1"/>
  <c r="E116" i="1"/>
  <c r="D116" i="1"/>
  <c r="G115" i="1"/>
  <c r="E115" i="1"/>
  <c r="D115" i="1"/>
  <c r="G114" i="1"/>
  <c r="E114" i="1"/>
  <c r="D114" i="1"/>
  <c r="G113" i="1"/>
  <c r="E113" i="1"/>
  <c r="D113" i="1"/>
  <c r="G112" i="1"/>
  <c r="E112" i="1"/>
  <c r="D112" i="1"/>
  <c r="G111" i="1"/>
  <c r="E111" i="1"/>
  <c r="D111" i="1"/>
  <c r="G110" i="1"/>
  <c r="E110" i="1"/>
  <c r="D110" i="1"/>
  <c r="G109" i="1"/>
  <c r="E109" i="1"/>
  <c r="D109" i="1"/>
  <c r="G108" i="1"/>
  <c r="E108" i="1"/>
  <c r="D108" i="1"/>
  <c r="G107" i="1"/>
  <c r="E107" i="1"/>
  <c r="D107" i="1"/>
  <c r="G106" i="1"/>
  <c r="E106" i="1"/>
  <c r="D106" i="1"/>
  <c r="G105" i="1"/>
  <c r="E105" i="1"/>
  <c r="D105" i="1"/>
  <c r="G104" i="1"/>
  <c r="E104" i="1"/>
  <c r="D104" i="1"/>
  <c r="G103" i="1"/>
  <c r="E103" i="1"/>
  <c r="D103" i="1"/>
  <c r="G102" i="1"/>
  <c r="E102" i="1"/>
  <c r="D102" i="1"/>
  <c r="G101" i="1"/>
  <c r="E101" i="1"/>
  <c r="D101" i="1"/>
  <c r="G100" i="1"/>
  <c r="E100" i="1"/>
  <c r="D100" i="1"/>
  <c r="G99" i="1"/>
  <c r="E99" i="1"/>
  <c r="D99" i="1"/>
  <c r="G98" i="1"/>
  <c r="E98" i="1"/>
  <c r="D98" i="1"/>
  <c r="G97" i="1"/>
  <c r="E97" i="1"/>
  <c r="D97" i="1"/>
  <c r="G96" i="1"/>
  <c r="E96" i="1"/>
  <c r="D96" i="1"/>
  <c r="G95" i="1"/>
  <c r="E95" i="1"/>
  <c r="D95" i="1"/>
  <c r="G94" i="1"/>
  <c r="E94" i="1"/>
  <c r="D94" i="1"/>
  <c r="G93" i="1"/>
  <c r="E93" i="1"/>
  <c r="D93" i="1"/>
  <c r="G92" i="1"/>
  <c r="E92" i="1"/>
  <c r="D92" i="1"/>
  <c r="G91" i="1"/>
  <c r="E91" i="1"/>
  <c r="D91" i="1"/>
  <c r="G90" i="1"/>
  <c r="E90" i="1"/>
  <c r="D90" i="1"/>
  <c r="G89" i="1"/>
  <c r="E89" i="1"/>
  <c r="D89" i="1"/>
  <c r="G88" i="1"/>
  <c r="E88" i="1"/>
  <c r="D88" i="1"/>
  <c r="G87" i="1"/>
  <c r="E87" i="1"/>
  <c r="D87" i="1"/>
  <c r="G86" i="1"/>
  <c r="E86" i="1"/>
  <c r="D86" i="1"/>
  <c r="G85" i="1"/>
  <c r="E85" i="1"/>
  <c r="D85" i="1"/>
  <c r="G84" i="1"/>
  <c r="E84" i="1"/>
  <c r="D84" i="1"/>
  <c r="G83" i="1"/>
  <c r="E83" i="1"/>
  <c r="D83" i="1"/>
  <c r="G82" i="1"/>
  <c r="E82" i="1"/>
  <c r="D82" i="1"/>
  <c r="G81" i="1"/>
  <c r="E81" i="1"/>
  <c r="D81" i="1"/>
  <c r="G80" i="1"/>
  <c r="E80" i="1"/>
  <c r="D80" i="1"/>
  <c r="G79" i="1"/>
  <c r="E79" i="1"/>
  <c r="D79" i="1"/>
  <c r="G78" i="1"/>
  <c r="E78" i="1"/>
  <c r="D78" i="1"/>
  <c r="G77" i="1"/>
  <c r="E77" i="1"/>
  <c r="D77" i="1"/>
  <c r="G76" i="1"/>
  <c r="E76" i="1"/>
  <c r="D76" i="1"/>
  <c r="G75" i="1"/>
  <c r="E75" i="1"/>
  <c r="D75" i="1"/>
  <c r="G74" i="1"/>
  <c r="E74" i="1"/>
  <c r="D74" i="1"/>
  <c r="G73" i="1"/>
  <c r="E73" i="1"/>
  <c r="D73" i="1"/>
  <c r="G72" i="1"/>
  <c r="E72" i="1"/>
  <c r="D72" i="1"/>
  <c r="G71" i="1"/>
  <c r="E71" i="1"/>
  <c r="D71" i="1"/>
  <c r="G70" i="1"/>
  <c r="E70" i="1"/>
  <c r="D70" i="1"/>
  <c r="G69" i="1"/>
  <c r="E69" i="1"/>
  <c r="D69" i="1"/>
  <c r="G68" i="1"/>
  <c r="E68" i="1"/>
  <c r="D68" i="1"/>
  <c r="G67" i="1"/>
  <c r="E67" i="1"/>
  <c r="D67" i="1"/>
  <c r="G66" i="1"/>
  <c r="E66" i="1"/>
  <c r="D66" i="1"/>
  <c r="G65" i="1"/>
  <c r="E65" i="1"/>
  <c r="D65" i="1"/>
  <c r="G64" i="1"/>
  <c r="E64" i="1"/>
  <c r="D64" i="1"/>
  <c r="G63" i="1"/>
  <c r="E63" i="1"/>
  <c r="D63" i="1"/>
  <c r="G62" i="1"/>
  <c r="E62" i="1"/>
  <c r="D62" i="1"/>
  <c r="G61" i="1"/>
  <c r="E61" i="1"/>
  <c r="D61" i="1"/>
  <c r="G60" i="1"/>
  <c r="E60" i="1"/>
  <c r="D60" i="1"/>
  <c r="G59" i="1"/>
  <c r="E59" i="1"/>
  <c r="D59" i="1"/>
  <c r="G58" i="1"/>
  <c r="E58" i="1"/>
  <c r="D58" i="1"/>
  <c r="G57" i="1"/>
  <c r="E57" i="1"/>
  <c r="D57" i="1"/>
  <c r="G56" i="1"/>
  <c r="E56" i="1"/>
  <c r="D56" i="1"/>
  <c r="G55" i="1"/>
  <c r="E55" i="1"/>
  <c r="D55" i="1"/>
  <c r="G54" i="1"/>
  <c r="E54" i="1"/>
  <c r="D54" i="1"/>
  <c r="G53" i="1"/>
  <c r="E53" i="1"/>
  <c r="D53" i="1"/>
  <c r="G52" i="1"/>
  <c r="E52" i="1"/>
  <c r="D52" i="1"/>
  <c r="G51" i="1"/>
  <c r="E51" i="1"/>
  <c r="D51" i="1"/>
  <c r="G50" i="1"/>
  <c r="E50" i="1"/>
  <c r="D50" i="1"/>
  <c r="G49" i="1"/>
  <c r="E49" i="1"/>
  <c r="D49" i="1"/>
  <c r="G48" i="1"/>
  <c r="E48" i="1"/>
  <c r="D48" i="1"/>
  <c r="G47" i="1"/>
  <c r="E47" i="1"/>
  <c r="D47" i="1"/>
  <c r="G46" i="1"/>
  <c r="E46" i="1"/>
  <c r="D46" i="1"/>
  <c r="G45" i="1"/>
  <c r="E45" i="1"/>
  <c r="D45" i="1"/>
  <c r="G44" i="1"/>
  <c r="E44" i="1"/>
  <c r="D44" i="1"/>
  <c r="G43" i="1"/>
  <c r="E43" i="1"/>
  <c r="D43" i="1"/>
  <c r="G42" i="1"/>
  <c r="E42" i="1"/>
  <c r="D42" i="1"/>
  <c r="G41" i="1"/>
  <c r="E41" i="1"/>
  <c r="D41" i="1"/>
  <c r="G40" i="1"/>
  <c r="E40" i="1"/>
  <c r="D40" i="1"/>
  <c r="G39" i="1"/>
  <c r="E39" i="1"/>
  <c r="D39" i="1"/>
  <c r="G38" i="1"/>
  <c r="E38" i="1"/>
  <c r="D38" i="1"/>
  <c r="G37" i="1"/>
  <c r="E37" i="1"/>
  <c r="D37" i="1"/>
  <c r="G36" i="1"/>
  <c r="E36" i="1"/>
  <c r="D36" i="1"/>
  <c r="G35" i="1"/>
  <c r="E35" i="1"/>
  <c r="D35" i="1"/>
  <c r="G34" i="1"/>
  <c r="E34" i="1"/>
  <c r="D34" i="1"/>
  <c r="G33" i="1"/>
  <c r="E33" i="1"/>
  <c r="D33" i="1"/>
  <c r="G32" i="1"/>
  <c r="E32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H6" i="1"/>
  <c r="F6" i="1"/>
  <c r="B6" i="1"/>
  <c r="F40" i="1" l="1"/>
  <c r="F185" i="1"/>
  <c r="F189" i="1"/>
  <c r="F193" i="1"/>
  <c r="F197" i="1"/>
  <c r="F170" i="1"/>
  <c r="F174" i="1"/>
  <c r="F35" i="1"/>
  <c r="F34" i="1"/>
  <c r="F38" i="1"/>
  <c r="F41" i="1"/>
  <c r="F47" i="1"/>
  <c r="F52" i="1"/>
  <c r="F64" i="1"/>
  <c r="F72" i="1"/>
  <c r="F80" i="1"/>
  <c r="F96" i="1"/>
  <c r="H7" i="1"/>
  <c r="F59" i="1"/>
  <c r="F67" i="1"/>
  <c r="F155" i="1"/>
  <c r="F163" i="1"/>
  <c r="F167" i="1"/>
  <c r="F171" i="1"/>
  <c r="F60" i="1"/>
  <c r="F104" i="1"/>
  <c r="F70" i="1"/>
  <c r="F74" i="1"/>
  <c r="F110" i="1"/>
  <c r="F114" i="1"/>
  <c r="F118" i="1"/>
  <c r="F130" i="1"/>
  <c r="F134" i="1"/>
  <c r="F138" i="1"/>
  <c r="F142" i="1"/>
  <c r="F146" i="1"/>
  <c r="F147" i="1"/>
  <c r="F150" i="1"/>
  <c r="F154" i="1"/>
  <c r="F158" i="1"/>
  <c r="F162" i="1"/>
  <c r="F194" i="1"/>
  <c r="F202" i="1"/>
  <c r="F43" i="1"/>
  <c r="F45" i="1"/>
  <c r="F56" i="1"/>
  <c r="F68" i="1"/>
  <c r="F88" i="1"/>
  <c r="F32" i="1"/>
  <c r="F33" i="1"/>
  <c r="F61" i="1"/>
  <c r="F62" i="1"/>
  <c r="F6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F121" i="1"/>
  <c r="F125" i="1"/>
  <c r="F133" i="1"/>
  <c r="F137" i="1"/>
  <c r="F141" i="1"/>
  <c r="F145" i="1"/>
  <c r="F149" i="1"/>
  <c r="F153" i="1"/>
  <c r="F188" i="1"/>
  <c r="F204" i="1"/>
  <c r="F195" i="1"/>
  <c r="F199" i="1"/>
  <c r="F203" i="1"/>
  <c r="F36" i="1"/>
  <c r="F37" i="1"/>
  <c r="F50" i="1"/>
  <c r="F54" i="1"/>
  <c r="F58" i="1"/>
  <c r="F63" i="1"/>
  <c r="F201" i="1"/>
  <c r="F66" i="1"/>
  <c r="F71" i="1"/>
  <c r="F75" i="1"/>
  <c r="F79" i="1"/>
  <c r="F83" i="1"/>
  <c r="F87" i="1"/>
  <c r="F91" i="1"/>
  <c r="F95" i="1"/>
  <c r="F99" i="1"/>
  <c r="F103" i="1"/>
  <c r="F107" i="1"/>
  <c r="F111" i="1"/>
  <c r="F115" i="1"/>
  <c r="F119" i="1"/>
  <c r="F123" i="1"/>
  <c r="F127" i="1"/>
  <c r="F131" i="1"/>
  <c r="F135" i="1"/>
  <c r="F143" i="1"/>
  <c r="F157" i="1"/>
  <c r="F161" i="1"/>
  <c r="F166" i="1"/>
  <c r="F175" i="1"/>
  <c r="F191" i="1"/>
  <c r="F196" i="1"/>
  <c r="F200" i="1"/>
  <c r="F205" i="1"/>
  <c r="F39" i="1"/>
  <c r="F159" i="1"/>
  <c r="F198" i="1"/>
  <c r="F139" i="1"/>
  <c r="F151" i="1"/>
  <c r="F44" i="1"/>
  <c r="F46" i="1"/>
  <c r="F48" i="1"/>
  <c r="F124" i="1"/>
  <c r="F78" i="1"/>
  <c r="F86" i="1"/>
  <c r="F94" i="1"/>
  <c r="F102" i="1"/>
  <c r="F126" i="1"/>
  <c r="F129" i="1"/>
  <c r="F42" i="1"/>
  <c r="F49" i="1"/>
  <c r="F51" i="1"/>
  <c r="F53" i="1"/>
  <c r="F55" i="1"/>
  <c r="F57" i="1"/>
  <c r="F76" i="1"/>
  <c r="F84" i="1"/>
  <c r="F92" i="1"/>
  <c r="F100" i="1"/>
  <c r="F108" i="1"/>
  <c r="F112" i="1"/>
  <c r="F116" i="1"/>
  <c r="F120" i="1"/>
  <c r="F82" i="1"/>
  <c r="F90" i="1"/>
  <c r="F98" i="1"/>
  <c r="F106" i="1"/>
  <c r="F122" i="1"/>
  <c r="F164" i="1"/>
  <c r="F172" i="1"/>
  <c r="F180" i="1"/>
  <c r="F190" i="1"/>
  <c r="F184" i="1"/>
  <c r="F128" i="1"/>
  <c r="F132" i="1"/>
  <c r="F136" i="1"/>
  <c r="F140" i="1"/>
  <c r="F144" i="1"/>
  <c r="F148" i="1"/>
  <c r="F152" i="1"/>
  <c r="F156" i="1"/>
  <c r="F160" i="1"/>
  <c r="F168" i="1"/>
  <c r="F169" i="1"/>
  <c r="F176" i="1"/>
  <c r="F177" i="1"/>
  <c r="F181" i="1"/>
  <c r="F178" i="1"/>
  <c r="F182" i="1"/>
  <c r="F186" i="1"/>
  <c r="F165" i="1"/>
  <c r="F173" i="1"/>
  <c r="F179" i="1"/>
  <c r="F183" i="1"/>
  <c r="F187" i="1"/>
  <c r="F192" i="1"/>
</calcChain>
</file>

<file path=xl/sharedStrings.xml><?xml version="1.0" encoding="utf-8"?>
<sst xmlns="http://schemas.openxmlformats.org/spreadsheetml/2006/main" count="87" uniqueCount="20">
  <si>
    <t>Area:</t>
  </si>
  <si>
    <t>y</t>
  </si>
  <si>
    <t>Kr</t>
  </si>
  <si>
    <t>t</t>
  </si>
  <si>
    <t>-</t>
  </si>
  <si>
    <r>
      <t>mi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</si>
  <si>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</si>
  <si>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BOCPINCO streamflow gauge</t>
  </si>
  <si>
    <t xml:space="preserve">Refer to Linsley et al (1958) and Fleming and Neary (2004) for detailed explanation of procedure to estimate subsurface stormflow parameters </t>
  </si>
  <si>
    <t>Surface Flow + Subsurface Stormflow (cms)</t>
  </si>
  <si>
    <t>GW 1 Storage (mm):</t>
  </si>
  <si>
    <t>2 linear reservoirs in series (Nash, 1957)</t>
  </si>
  <si>
    <t>Subsurface Stormflow (cms)</t>
  </si>
  <si>
    <t>Groundwater Flow (cms)</t>
  </si>
  <si>
    <t>Average Daily Streamflow (cfs)</t>
  </si>
  <si>
    <t>Groundwater (GW 2)</t>
  </si>
  <si>
    <t>Subsurface Stormflow (GW 1)</t>
  </si>
  <si>
    <t>GW 1 time constant (hr):</t>
  </si>
  <si>
    <t>GW 2 time constant:</t>
  </si>
  <si>
    <t>Average Daily Streamflow (cms)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</si>
</sst>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/>
    <xf numFmtId="164" fontId="0" fillId="0" borderId="3" xfId="0" applyNumberFormat="1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4" xfId="0" quotePrefix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2" fontId="4" fillId="2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64" fontId="0" fillId="0" borderId="3" xfId="0" quotePrefix="1" applyNumberFormat="1" applyBorder="1" applyAlignment="1">
      <alignment horizontal="center"/>
    </xf>
    <xf numFmtId="164" fontId="0" fillId="0" borderId="4" xfId="0" applyNumberFormat="1" applyBorder="1"/>
    <xf numFmtId="0" fontId="0" fillId="0" borderId="6" xfId="0" applyFont="1" applyBorder="1"/>
    <xf numFmtId="0" fontId="0" fillId="0" borderId="6" xfId="0" applyBorder="1"/>
    <xf numFmtId="165" fontId="0" fillId="0" borderId="6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7" xfId="0" applyFont="1" applyBorder="1"/>
    <xf numFmtId="2" fontId="1" fillId="0" borderId="5" xfId="0" applyNumberFormat="1" applyFont="1" applyBorder="1" applyAlignment="1">
      <alignment horizontal="center"/>
    </xf>
    <xf numFmtId="0" fontId="0" fillId="0" borderId="7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BOCPINCO Gage - June 2003 - 2 reservoirs</a:t>
            </a:r>
            <a:endParaRPr lang="en-US" sz="1100">
              <a:effectLst/>
            </a:endParaRPr>
          </a:p>
        </c:rich>
      </c:tx>
      <c:layout>
        <c:manualLayout>
          <c:xMode val="edge"/>
          <c:yMode val="edge"/>
          <c:x val="0.37550490988131957"/>
          <c:y val="1.6665047710157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Subsurface Stormflow (GW 1)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SMA_GWconstants_BOCPINCOJun2003!$B$10:$B$205</c:f>
              <c:numCache>
                <c:formatCode>General</c:formatCode>
                <c:ptCount val="1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</c:numCache>
            </c:numRef>
          </c:xVal>
          <c:yVal>
            <c:numRef>
              <c:f>SMA_GWconstants_BOCPINCOJun2003!$G$11:$G$205</c:f>
              <c:numCache>
                <c:formatCode>General</c:formatCode>
                <c:ptCount val="1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0.0">
                  <c:v>3.6914806512516019</c:v>
                </c:pt>
                <c:pt idx="22" formatCode="0.0">
                  <c:v>6.7775584756979415</c:v>
                </c:pt>
                <c:pt idx="23" formatCode="0.0">
                  <c:v>9.3326980210360659</c:v>
                </c:pt>
                <c:pt idx="24" formatCode="0.0">
                  <c:v>11.423222377748145</c:v>
                </c:pt>
                <c:pt idx="25" formatCode="0.0">
                  <c:v>13.108147678465995</c:v>
                </c:pt>
                <c:pt idx="26" formatCode="0.0">
                  <c:v>14.439935482598141</c:v>
                </c:pt>
                <c:pt idx="27" formatCode="0.0">
                  <c:v>15.46517090186261</c:v>
                </c:pt>
                <c:pt idx="28" formatCode="0.0">
                  <c:v>16.225173586182713</c:v>
                </c:pt>
                <c:pt idx="29" formatCode="0.0">
                  <c:v>16.756548021130197</c:v>
                </c:pt>
                <c:pt idx="30" formatCode="0.0">
                  <c:v>17.0916789815528</c:v>
                </c:pt>
                <c:pt idx="31" formatCode="0.0">
                  <c:v>17.25917743557202</c:v>
                </c:pt>
                <c:pt idx="32" formatCode="0.0">
                  <c:v>17.284281693660127</c:v>
                </c:pt>
                <c:pt idx="33" formatCode="0.0">
                  <c:v>17.189218144344991</c:v>
                </c:pt>
                <c:pt idx="34" formatCode="0.0">
                  <c:v>16.993525507009373</c:v>
                </c:pt>
                <c:pt idx="35" formatCode="0.0">
                  <c:v>16.714346159394221</c:v>
                </c:pt>
                <c:pt idx="36" formatCode="0.0">
                  <c:v>16.366687759278818</c:v>
                </c:pt>
                <c:pt idx="37" formatCode="0.0">
                  <c:v>15.963658073206579</c:v>
                </c:pt>
                <c:pt idx="38" formatCode="0.0">
                  <c:v>15.516675647156795</c:v>
                </c:pt>
                <c:pt idx="39" formatCode="0.0">
                  <c:v>15.035658702094933</c:v>
                </c:pt>
                <c:pt idx="40" formatCode="0.0">
                  <c:v>14.529194408971737</c:v>
                </c:pt>
                <c:pt idx="41" formatCode="0.0">
                  <c:v>14.004690490807857</c:v>
                </c:pt>
                <c:pt idx="42" formatCode="0.0">
                  <c:v>13.46851091201693</c:v>
                </c:pt>
                <c:pt idx="43" formatCode="0.0">
                  <c:v>12.926097245287519</c:v>
                </c:pt>
                <c:pt idx="44" formatCode="0.0">
                  <c:v>12.38207715252933</c:v>
                </c:pt>
                <c:pt idx="45" formatCode="0.0">
                  <c:v>11.840361277106174</c:v>
                </c:pt>
                <c:pt idx="46" formatCode="0.0">
                  <c:v>11.304229718478805</c:v>
                </c:pt>
                <c:pt idx="47" formatCode="0.0">
                  <c:v>10.776409146239065</c:v>
                </c:pt>
                <c:pt idx="48" formatCode="0.0">
                  <c:v>10.259141507219589</c:v>
                </c:pt>
                <c:pt idx="49" formatCode="0.0">
                  <c:v>9.7542451858999968</c:v>
                </c:pt>
                <c:pt idx="50" formatCode="0.0">
                  <c:v>9.2631693937822739</c:v>
                </c:pt>
                <c:pt idx="51" formatCode="0.0">
                  <c:v>8.7870424869418642</c:v>
                </c:pt>
                <c:pt idx="52" formatCode="0.0">
                  <c:v>8.3267148418194896</c:v>
                </c:pt>
                <c:pt idx="53" formatCode="0.0">
                  <c:v>7.8827968568149878</c:v>
                </c:pt>
                <c:pt idx="54" formatCode="0.0">
                  <c:v>7.4556925907548299</c:v>
                </c:pt>
                <c:pt idx="55" formatCode="0.0">
                  <c:v>7.0456294982633159</c:v>
                </c:pt>
                <c:pt idx="56" formatCode="0.0">
                  <c:v>6.652684675960173</c:v>
                </c:pt>
                <c:pt idx="57" formatCode="0.0">
                  <c:v>6.2768079917684227</c:v>
                </c:pt>
                <c:pt idx="58" formatCode="0.0">
                  <c:v>5.9178424320229643</c:v>
                </c:pt>
                <c:pt idx="59" formatCode="0.0">
                  <c:v>5.5755419671391087</c:v>
                </c:pt>
                <c:pt idx="60" formatCode="0.0">
                  <c:v>5.2495872059832838</c:v>
                </c:pt>
                <c:pt idx="61" formatCode="0.0">
                  <c:v>4.9395990814699715</c:v>
                </c:pt>
                <c:pt idx="62" formatCode="0.0">
                  <c:v>4.6451507850038096</c:v>
                </c:pt>
                <c:pt idx="63" formatCode="0.0">
                  <c:v>4.3657781449342954</c:v>
                </c:pt>
                <c:pt idx="64" formatCode="0.0">
                  <c:v>4.1009886239578153</c:v>
                </c:pt>
                <c:pt idx="65" formatCode="0.0">
                  <c:v>3.8502690921749401</c:v>
                </c:pt>
                <c:pt idx="66" formatCode="0.0">
                  <c:v>3.6130925160969634</c:v>
                </c:pt>
                <c:pt idx="67" formatCode="0.0">
                  <c:v>3.3889236891199905</c:v>
                </c:pt>
                <c:pt idx="68" formatCode="0.0">
                  <c:v>3.1772241156890062</c:v>
                </c:pt>
                <c:pt idx="69" formatCode="0.0">
                  <c:v>2.9774561494150595</c:v>
                </c:pt>
                <c:pt idx="70" formatCode="0.0">
                  <c:v>2.7890864746561475</c:v>
                </c:pt>
                <c:pt idx="71" formatCode="0.0">
                  <c:v>2.6115890114090301</c:v>
                </c:pt>
                <c:pt idx="72" formatCode="0.0">
                  <c:v>2.4444473146788526</c:v>
                </c:pt>
                <c:pt idx="73" formatCode="0.0">
                  <c:v>2.2871565316997096</c:v>
                </c:pt>
                <c:pt idx="74" formatCode="0.0">
                  <c:v>2.1392249733852453</c:v>
                </c:pt>
                <c:pt idx="75" formatCode="0.0">
                  <c:v>2.000175350115204</c:v>
                </c:pt>
                <c:pt idx="76" formatCode="0.0">
                  <c:v>1.8695457163404077</c:v>
                </c:pt>
                <c:pt idx="77" formatCode="0.0">
                  <c:v>1.746890163450503</c:v>
                </c:pt>
                <c:pt idx="78" formatCode="0.0">
                  <c:v>1.6317792958378701</c:v>
                </c:pt>
                <c:pt idx="79" formatCode="0.0">
                  <c:v>1.5238005210546677</c:v>
                </c:pt>
                <c:pt idx="80" formatCode="0.0">
                  <c:v>1.4225581813506962</c:v>
                </c:pt>
                <c:pt idx="81" formatCode="0.0">
                  <c:v>1.3276735506546049</c:v>
                </c:pt>
                <c:pt idx="82" formatCode="0.0">
                  <c:v>1.2387847181812706</c:v>
                </c:pt>
                <c:pt idx="83" formatCode="0.0">
                  <c:v>1.1555463772789614</c:v>
                </c:pt>
                <c:pt idx="84" formatCode="0.0">
                  <c:v>1.0776295358395795</c:v>
                </c:pt>
                <c:pt idx="85" formatCode="0.0">
                  <c:v>1.0047211625554331</c:v>
                </c:pt>
                <c:pt idx="86" formatCode="0.0">
                  <c:v>0.93652378149090121</c:v>
                </c:pt>
                <c:pt idx="87" formatCode="0.0">
                  <c:v>0.87275502582392983</c:v>
                </c:pt>
                <c:pt idx="88" formatCode="0.0">
                  <c:v>0.81314716017959709</c:v>
                </c:pt>
                <c:pt idx="89" formatCode="0.0">
                  <c:v>0.75744657970729456</c:v>
                </c:pt>
                <c:pt idx="90" formatCode="0.0">
                  <c:v>0.70541329292740229</c:v>
                </c:pt>
                <c:pt idx="91" formatCode="0.0">
                  <c:v>0.65682039437746031</c:v>
                </c:pt>
                <c:pt idx="92" formatCode="0.0">
                  <c:v>0.61145353220806498</c:v>
                </c:pt>
                <c:pt idx="93" formatCode="0.0">
                  <c:v>0.5691103751026565</c:v>
                </c:pt>
                <c:pt idx="94" formatCode="0.0">
                  <c:v>0.52960008221196797</c:v>
                </c:pt>
                <c:pt idx="95" formatCode="0.0">
                  <c:v>0.49274277919316206</c:v>
                </c:pt>
                <c:pt idx="96" formatCode="0.0">
                  <c:v>0.45836904291664715</c:v>
                </c:pt>
                <c:pt idx="97" formatCode="0.0">
                  <c:v>0.42631939694218574</c:v>
                </c:pt>
                <c:pt idx="98" formatCode="0.0">
                  <c:v>0.39644381946296459</c:v>
                </c:pt>
                <c:pt idx="99" formatCode="0.0">
                  <c:v>0.36860126506529634</c:v>
                </c:pt>
                <c:pt idx="100" formatCode="0.0">
                  <c:v>0.34265920134677669</c:v>
                </c:pt>
                <c:pt idx="101" formatCode="0.0">
                  <c:v>0.31849316117179532</c:v>
                </c:pt>
                <c:pt idx="102" formatCode="0.0">
                  <c:v>0.29598631111565504</c:v>
                </c:pt>
                <c:pt idx="103" formatCode="0.0">
                  <c:v>0.27502903645300275</c:v>
                </c:pt>
                <c:pt idx="104" formatCode="0.0">
                  <c:v>0.25551854287908371</c:v>
                </c:pt>
                <c:pt idx="105" formatCode="0.0">
                  <c:v>0.2373584750101774</c:v>
                </c:pt>
                <c:pt idx="106" formatCode="0.0">
                  <c:v>0.22045855158945279</c:v>
                </c:pt>
                <c:pt idx="107" formatCode="0.0">
                  <c:v>0.20473421722375854</c:v>
                </c:pt>
                <c:pt idx="108" formatCode="0.0">
                  <c:v>0.19010631039315068</c:v>
                </c:pt>
                <c:pt idx="109" formatCode="0.0">
                  <c:v>0.17650074740614996</c:v>
                </c:pt>
                <c:pt idx="110" formatCode="0.0">
                  <c:v>0.16384822191793383</c:v>
                </c:pt>
                <c:pt idx="111" formatCode="0.0">
                  <c:v>0.15208391958422621</c:v>
                </c:pt>
                <c:pt idx="112" formatCode="0.0">
                  <c:v>0.14114724738907039</c:v>
                </c:pt>
                <c:pt idx="113" formatCode="0.0">
                  <c:v>0.13098157715863584</c:v>
                </c:pt>
                <c:pt idx="114" formatCode="0.0">
                  <c:v>0.12153400275454843</c:v>
                </c:pt>
                <c:pt idx="115" formatCode="0.0">
                  <c:v>0.11275511042791668</c:v>
                </c:pt>
                <c:pt idx="116" formatCode="0.0">
                  <c:v>0.10459876180833094</c:v>
                </c:pt>
                <c:pt idx="117" formatCode="0.0">
                  <c:v>9.7021888999839989E-2</c:v>
                </c:pt>
                <c:pt idx="118" formatCode="0.0">
                  <c:v>8.998430125754231E-2</c:v>
                </c:pt>
                <c:pt idx="119" formatCode="0.0">
                  <c:v>8.3448502723346543E-2</c:v>
                </c:pt>
                <c:pt idx="120" formatCode="0.0">
                  <c:v>7.7379520707103161E-2</c:v>
                </c:pt>
                <c:pt idx="121" formatCode="0.0">
                  <c:v>7.1744744009211894E-2</c:v>
                </c:pt>
                <c:pt idx="122" formatCode="0.0">
                  <c:v>6.6513770792540255E-2</c:v>
                </c:pt>
                <c:pt idx="123" formatCode="0.0">
                  <c:v>6.165826552468482E-2</c:v>
                </c:pt>
                <c:pt idx="124" formatCode="0.0">
                  <c:v>5.7151824525948622E-2</c:v>
                </c:pt>
                <c:pt idx="125" formatCode="0.0">
                  <c:v>5.2969849673617203E-2</c:v>
                </c:pt>
                <c:pt idx="126" formatCode="0.0">
                  <c:v>4.9089429828955644E-2</c:v>
                </c:pt>
                <c:pt idx="127" formatCode="0.0">
                  <c:v>4.5489229569613175E-2</c:v>
                </c:pt>
                <c:pt idx="128" formatCode="0.0">
                  <c:v>4.2149384826632968E-2</c:v>
                </c:pt>
                <c:pt idx="129" formatCode="0.0">
                  <c:v>3.9051405041875452E-2</c:v>
                </c:pt>
                <c:pt idx="130" formatCode="0.0">
                  <c:v>3.6178081478243883E-2</c:v>
                </c:pt>
                <c:pt idx="131" formatCode="0.0">
                  <c:v>3.3513401331546323E-2</c:v>
                </c:pt>
                <c:pt idx="132" formatCode="0.0">
                  <c:v>3.1042467309047448E-2</c:v>
                </c:pt>
                <c:pt idx="133" formatCode="0.0">
                  <c:v>2.875142235568507E-2</c:v>
                </c:pt>
                <c:pt idx="134" formatCode="0.0">
                  <c:v>2.6627379224488087E-2</c:v>
                </c:pt>
                <c:pt idx="135" formatCode="0.0">
                  <c:v>2.4658354602887785E-2</c:v>
                </c:pt>
                <c:pt idx="136" formatCode="0.0">
                  <c:v>2.2833207521324474E-2</c:v>
                </c:pt>
                <c:pt idx="137" formatCode="0.0">
                  <c:v>2.1141581784787727E-2</c:v>
                </c:pt>
                <c:pt idx="138" formatCode="0.0">
                  <c:v>1.9573852181669623E-2</c:v>
                </c:pt>
                <c:pt idx="139" formatCode="0.0">
                  <c:v>1.8121074237541973E-2</c:v>
                </c:pt>
                <c:pt idx="140" formatCode="0.0">
                  <c:v>1.677493729418171E-2</c:v>
                </c:pt>
                <c:pt idx="141" formatCode="0.0">
                  <c:v>1.5527720706359301E-2</c:v>
                </c:pt>
                <c:pt idx="142" formatCode="0.0">
                  <c:v>1.437225296057369E-2</c:v>
                </c:pt>
                <c:pt idx="143" formatCode="0.0">
                  <c:v>1.3301873531067359E-2</c:v>
                </c:pt>
                <c:pt idx="144" formatCode="0.0">
                  <c:v>1.2310397299093166E-2</c:v>
                </c:pt>
                <c:pt idx="145" formatCode="0.0">
                  <c:v>1.1392081371539846E-2</c:v>
                </c:pt>
                <c:pt idx="146" formatCode="0.0">
                  <c:v>1.0541594144666169E-2</c:v>
                </c:pt>
                <c:pt idx="147" formatCode="0.0">
                  <c:v>9.7539864678575366E-3</c:v>
                </c:pt>
                <c:pt idx="148" formatCode="0.0">
                  <c:v>9.0246647710167851E-3</c:v>
                </c:pt>
                <c:pt idx="149" formatCode="0.0">
                  <c:v>8.3493660274480443E-3</c:v>
                </c:pt>
                <c:pt idx="150" formatCode="0.0">
                  <c:v>7.7241344319042612E-3</c:v>
                </c:pt>
                <c:pt idx="151" formatCode="0.0">
                  <c:v>7.1452996808610983E-3</c:v>
                </c:pt>
                <c:pt idx="152" formatCode="0.0">
                  <c:v>6.6094567490688882E-3</c:v>
                </c:pt>
                <c:pt idx="153" formatCode="0.0">
                  <c:v>6.1134470630364911E-3</c:v>
                </c:pt>
                <c:pt idx="154" formatCode="0.0">
                  <c:v>5.6543409783326691E-3</c:v>
                </c:pt>
                <c:pt idx="155" formatCode="0.0">
                  <c:v>5.2294214734684152E-3</c:v>
                </c:pt>
                <c:pt idx="156" formatCode="0.0">
                  <c:v>4.8361689786635895E-3</c:v>
                </c:pt>
                <c:pt idx="157" formatCode="0.0">
                  <c:v>4.4722472630191546E-3</c:v>
                </c:pt>
                <c:pt idx="158" formatCode="0.0">
                  <c:v>4.1354903085278729E-3</c:v>
                </c:pt>
                <c:pt idx="159" formatCode="0.0">
                  <c:v>3.8238901039766211E-3</c:v>
                </c:pt>
                <c:pt idx="160" formatCode="0.0">
                  <c:v>3.5355852961372323E-3</c:v>
                </c:pt>
                <c:pt idx="161" formatCode="0.0">
                  <c:v>3.2688506397243649E-3</c:v>
                </c:pt>
                <c:pt idx="162" formatCode="0.0">
                  <c:v>3.0220871914319815E-3</c:v>
                </c:pt>
                <c:pt idx="163" formatCode="0.0">
                  <c:v>2.793813196958041E-3</c:v>
                </c:pt>
                <c:pt idx="164" formatCode="0.0">
                  <c:v>2.5826556233026388E-3</c:v>
                </c:pt>
                <c:pt idx="165" formatCode="0.0">
                  <c:v>2.3873422917903772E-3</c:v>
                </c:pt>
                <c:pt idx="166" formatCode="0.0">
                  <c:v>2.2066945702350388E-3</c:v>
                </c:pt>
                <c:pt idx="167" formatCode="0.0">
                  <c:v>2.039620585444778E-3</c:v>
                </c:pt>
                <c:pt idx="168" formatCode="0.0">
                  <c:v>1.8851089198698592E-3</c:v>
                </c:pt>
                <c:pt idx="169" formatCode="0.0">
                  <c:v>1.7422227586326965E-3</c:v>
                </c:pt>
                <c:pt idx="170" formatCode="0.0">
                  <c:v>1.6100944554612239E-3</c:v>
                </c:pt>
                <c:pt idx="171" formatCode="0.0">
                  <c:v>1.4879204881808261E-3</c:v>
                </c:pt>
                <c:pt idx="172" formatCode="0.0">
                  <c:v>1.3749567764158924E-3</c:v>
                </c:pt>
                <c:pt idx="173" formatCode="0.0">
                  <c:v>1.2705143360178799E-3</c:v>
                </c:pt>
                <c:pt idx="174" formatCode="0.0">
                  <c:v>1.1739552464805211E-3</c:v>
                </c:pt>
                <c:pt idx="175" formatCode="0.0">
                  <c:v>1.0846889092319049E-3</c:v>
                </c:pt>
                <c:pt idx="176" formatCode="0.0">
                  <c:v>1.0021685762147264E-3</c:v>
                </c:pt>
                <c:pt idx="177" formatCode="0.0">
                  <c:v>9.2588812958669016E-4</c:v>
                </c:pt>
                <c:pt idx="178" formatCode="0.0">
                  <c:v>8.5537909469918412E-4</c:v>
                </c:pt>
                <c:pt idx="179" formatCode="0.0">
                  <c:v>7.9020786974988812E-4</c:v>
                </c:pt>
                <c:pt idx="180" formatCode="0.0">
                  <c:v>7.299731566595191E-4</c:v>
                </c:pt>
                <c:pt idx="181" formatCode="0.0">
                  <c:v>6.7430357879977266E-4</c:v>
                </c:pt>
                <c:pt idx="182" formatCode="0.0">
                  <c:v>6.2285547220364583E-4</c:v>
                </c:pt>
                <c:pt idx="183" formatCode="0.0">
                  <c:v>5.7531083782543424E-4</c:v>
                </c:pt>
                <c:pt idx="184" formatCode="0.0">
                  <c:v>5.3137544329015204E-4</c:v>
                </c:pt>
                <c:pt idx="185" formatCode="0.0">
                  <c:v>4.9077706338511776E-4</c:v>
                </c:pt>
                <c:pt idx="186" formatCode="0.0">
                  <c:v>4.532638493038263E-4</c:v>
                </c:pt>
                <c:pt idx="187" formatCode="0.0">
                  <c:v>4.1860281735766502E-4</c:v>
                </c:pt>
                <c:pt idx="188" formatCode="0.0">
                  <c:v>3.8657844852795517E-4</c:v>
                </c:pt>
                <c:pt idx="189" formatCode="0.0">
                  <c:v>3.5699139084240496E-4</c:v>
                </c:pt>
                <c:pt idx="190" formatCode="0.0">
                  <c:v>3.2965725712938291E-4</c:v>
                </c:pt>
                <c:pt idx="191" formatCode="0.0">
                  <c:v>3.0440551123327218E-4</c:v>
                </c:pt>
                <c:pt idx="192" formatCode="0.0">
                  <c:v>2.8107843626718566E-4</c:v>
                </c:pt>
                <c:pt idx="193" formatCode="0.0">
                  <c:v>2.5953017893800483E-4</c:v>
                </c:pt>
                <c:pt idx="194" formatCode="0.0">
                  <c:v>2.3962586440534904E-4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FC-4190-98BD-2FA510B54CCB}"/>
            </c:ext>
          </c:extLst>
        </c:ser>
        <c:ser>
          <c:idx val="1"/>
          <c:order val="1"/>
          <c:tx>
            <c:v>Groundwater Flow (GW 2)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SMA_GWconstants_BOCPINCOJun2003!$B$40:$B$205</c:f>
              <c:numCache>
                <c:formatCode>General</c:formatCode>
                <c:ptCount val="166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54</c:v>
                </c:pt>
                <c:pt idx="25">
                  <c:v>55</c:v>
                </c:pt>
                <c:pt idx="26">
                  <c:v>56</c:v>
                </c:pt>
                <c:pt idx="27">
                  <c:v>57</c:v>
                </c:pt>
                <c:pt idx="28">
                  <c:v>58</c:v>
                </c:pt>
                <c:pt idx="29">
                  <c:v>59</c:v>
                </c:pt>
                <c:pt idx="30">
                  <c:v>60</c:v>
                </c:pt>
                <c:pt idx="31">
                  <c:v>61</c:v>
                </c:pt>
                <c:pt idx="32">
                  <c:v>62</c:v>
                </c:pt>
                <c:pt idx="33">
                  <c:v>63</c:v>
                </c:pt>
                <c:pt idx="34">
                  <c:v>64</c:v>
                </c:pt>
                <c:pt idx="35">
                  <c:v>65</c:v>
                </c:pt>
                <c:pt idx="36">
                  <c:v>66</c:v>
                </c:pt>
                <c:pt idx="37">
                  <c:v>67</c:v>
                </c:pt>
                <c:pt idx="38">
                  <c:v>68</c:v>
                </c:pt>
                <c:pt idx="39">
                  <c:v>69</c:v>
                </c:pt>
                <c:pt idx="40">
                  <c:v>70</c:v>
                </c:pt>
                <c:pt idx="41">
                  <c:v>71</c:v>
                </c:pt>
                <c:pt idx="42">
                  <c:v>72</c:v>
                </c:pt>
                <c:pt idx="43">
                  <c:v>73</c:v>
                </c:pt>
                <c:pt idx="44">
                  <c:v>74</c:v>
                </c:pt>
                <c:pt idx="45">
                  <c:v>75</c:v>
                </c:pt>
                <c:pt idx="46">
                  <c:v>76</c:v>
                </c:pt>
                <c:pt idx="47">
                  <c:v>77</c:v>
                </c:pt>
                <c:pt idx="48">
                  <c:v>78</c:v>
                </c:pt>
                <c:pt idx="49">
                  <c:v>79</c:v>
                </c:pt>
                <c:pt idx="50">
                  <c:v>80</c:v>
                </c:pt>
                <c:pt idx="51">
                  <c:v>81</c:v>
                </c:pt>
                <c:pt idx="52">
                  <c:v>82</c:v>
                </c:pt>
                <c:pt idx="53">
                  <c:v>83</c:v>
                </c:pt>
                <c:pt idx="54">
                  <c:v>84</c:v>
                </c:pt>
                <c:pt idx="55">
                  <c:v>85</c:v>
                </c:pt>
                <c:pt idx="56">
                  <c:v>86</c:v>
                </c:pt>
                <c:pt idx="57">
                  <c:v>87</c:v>
                </c:pt>
                <c:pt idx="58">
                  <c:v>88</c:v>
                </c:pt>
                <c:pt idx="59">
                  <c:v>89</c:v>
                </c:pt>
                <c:pt idx="60">
                  <c:v>90</c:v>
                </c:pt>
                <c:pt idx="61">
                  <c:v>91</c:v>
                </c:pt>
                <c:pt idx="62">
                  <c:v>92</c:v>
                </c:pt>
                <c:pt idx="63">
                  <c:v>93</c:v>
                </c:pt>
                <c:pt idx="64">
                  <c:v>94</c:v>
                </c:pt>
                <c:pt idx="65">
                  <c:v>95</c:v>
                </c:pt>
                <c:pt idx="66">
                  <c:v>96</c:v>
                </c:pt>
                <c:pt idx="67">
                  <c:v>97</c:v>
                </c:pt>
                <c:pt idx="68">
                  <c:v>98</c:v>
                </c:pt>
                <c:pt idx="69">
                  <c:v>99</c:v>
                </c:pt>
                <c:pt idx="70">
                  <c:v>100</c:v>
                </c:pt>
                <c:pt idx="71">
                  <c:v>101</c:v>
                </c:pt>
                <c:pt idx="72">
                  <c:v>102</c:v>
                </c:pt>
                <c:pt idx="73">
                  <c:v>103</c:v>
                </c:pt>
                <c:pt idx="74">
                  <c:v>104</c:v>
                </c:pt>
                <c:pt idx="75">
                  <c:v>105</c:v>
                </c:pt>
                <c:pt idx="76">
                  <c:v>106</c:v>
                </c:pt>
                <c:pt idx="77">
                  <c:v>107</c:v>
                </c:pt>
                <c:pt idx="78">
                  <c:v>108</c:v>
                </c:pt>
                <c:pt idx="79">
                  <c:v>109</c:v>
                </c:pt>
                <c:pt idx="80">
                  <c:v>110</c:v>
                </c:pt>
                <c:pt idx="81">
                  <c:v>111</c:v>
                </c:pt>
                <c:pt idx="82">
                  <c:v>112</c:v>
                </c:pt>
                <c:pt idx="83">
                  <c:v>113</c:v>
                </c:pt>
                <c:pt idx="84">
                  <c:v>114</c:v>
                </c:pt>
                <c:pt idx="85">
                  <c:v>115</c:v>
                </c:pt>
                <c:pt idx="86">
                  <c:v>116</c:v>
                </c:pt>
                <c:pt idx="87">
                  <c:v>117</c:v>
                </c:pt>
                <c:pt idx="88">
                  <c:v>118</c:v>
                </c:pt>
                <c:pt idx="89">
                  <c:v>119</c:v>
                </c:pt>
                <c:pt idx="90">
                  <c:v>120</c:v>
                </c:pt>
                <c:pt idx="91">
                  <c:v>121</c:v>
                </c:pt>
                <c:pt idx="92">
                  <c:v>122</c:v>
                </c:pt>
                <c:pt idx="93">
                  <c:v>123</c:v>
                </c:pt>
                <c:pt idx="94">
                  <c:v>124</c:v>
                </c:pt>
                <c:pt idx="95">
                  <c:v>125</c:v>
                </c:pt>
                <c:pt idx="96">
                  <c:v>126</c:v>
                </c:pt>
                <c:pt idx="97">
                  <c:v>127</c:v>
                </c:pt>
                <c:pt idx="98">
                  <c:v>128</c:v>
                </c:pt>
                <c:pt idx="99">
                  <c:v>129</c:v>
                </c:pt>
                <c:pt idx="100">
                  <c:v>130</c:v>
                </c:pt>
                <c:pt idx="101">
                  <c:v>131</c:v>
                </c:pt>
                <c:pt idx="102">
                  <c:v>132</c:v>
                </c:pt>
                <c:pt idx="103">
                  <c:v>133</c:v>
                </c:pt>
                <c:pt idx="104">
                  <c:v>134</c:v>
                </c:pt>
                <c:pt idx="105">
                  <c:v>135</c:v>
                </c:pt>
                <c:pt idx="106">
                  <c:v>136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140</c:v>
                </c:pt>
                <c:pt idx="111">
                  <c:v>141</c:v>
                </c:pt>
                <c:pt idx="112">
                  <c:v>142</c:v>
                </c:pt>
                <c:pt idx="113">
                  <c:v>143</c:v>
                </c:pt>
                <c:pt idx="114">
                  <c:v>144</c:v>
                </c:pt>
                <c:pt idx="115">
                  <c:v>145</c:v>
                </c:pt>
                <c:pt idx="116">
                  <c:v>146</c:v>
                </c:pt>
                <c:pt idx="117">
                  <c:v>147</c:v>
                </c:pt>
                <c:pt idx="118">
                  <c:v>148</c:v>
                </c:pt>
                <c:pt idx="119">
                  <c:v>149</c:v>
                </c:pt>
                <c:pt idx="120">
                  <c:v>150</c:v>
                </c:pt>
                <c:pt idx="121">
                  <c:v>151</c:v>
                </c:pt>
                <c:pt idx="122">
                  <c:v>152</c:v>
                </c:pt>
                <c:pt idx="123">
                  <c:v>153</c:v>
                </c:pt>
                <c:pt idx="124">
                  <c:v>154</c:v>
                </c:pt>
                <c:pt idx="125">
                  <c:v>155</c:v>
                </c:pt>
                <c:pt idx="126">
                  <c:v>156</c:v>
                </c:pt>
                <c:pt idx="127">
                  <c:v>157</c:v>
                </c:pt>
                <c:pt idx="128">
                  <c:v>158</c:v>
                </c:pt>
                <c:pt idx="129">
                  <c:v>159</c:v>
                </c:pt>
                <c:pt idx="130">
                  <c:v>160</c:v>
                </c:pt>
                <c:pt idx="131">
                  <c:v>161</c:v>
                </c:pt>
                <c:pt idx="132">
                  <c:v>162</c:v>
                </c:pt>
                <c:pt idx="133">
                  <c:v>163</c:v>
                </c:pt>
                <c:pt idx="134">
                  <c:v>164</c:v>
                </c:pt>
                <c:pt idx="135">
                  <c:v>165</c:v>
                </c:pt>
                <c:pt idx="136">
                  <c:v>166</c:v>
                </c:pt>
                <c:pt idx="137">
                  <c:v>167</c:v>
                </c:pt>
                <c:pt idx="138">
                  <c:v>168</c:v>
                </c:pt>
                <c:pt idx="139">
                  <c:v>169</c:v>
                </c:pt>
                <c:pt idx="140">
                  <c:v>170</c:v>
                </c:pt>
                <c:pt idx="141">
                  <c:v>171</c:v>
                </c:pt>
                <c:pt idx="142">
                  <c:v>172</c:v>
                </c:pt>
                <c:pt idx="143">
                  <c:v>173</c:v>
                </c:pt>
                <c:pt idx="144">
                  <c:v>174</c:v>
                </c:pt>
                <c:pt idx="145">
                  <c:v>175</c:v>
                </c:pt>
                <c:pt idx="146">
                  <c:v>176</c:v>
                </c:pt>
                <c:pt idx="147">
                  <c:v>177</c:v>
                </c:pt>
                <c:pt idx="148">
                  <c:v>178</c:v>
                </c:pt>
                <c:pt idx="149">
                  <c:v>179</c:v>
                </c:pt>
                <c:pt idx="150">
                  <c:v>180</c:v>
                </c:pt>
                <c:pt idx="151">
                  <c:v>181</c:v>
                </c:pt>
                <c:pt idx="152">
                  <c:v>182</c:v>
                </c:pt>
                <c:pt idx="153">
                  <c:v>183</c:v>
                </c:pt>
                <c:pt idx="154">
                  <c:v>184</c:v>
                </c:pt>
                <c:pt idx="155">
                  <c:v>185</c:v>
                </c:pt>
                <c:pt idx="156">
                  <c:v>186</c:v>
                </c:pt>
                <c:pt idx="157">
                  <c:v>187</c:v>
                </c:pt>
                <c:pt idx="158">
                  <c:v>188</c:v>
                </c:pt>
                <c:pt idx="159">
                  <c:v>189</c:v>
                </c:pt>
                <c:pt idx="160">
                  <c:v>190</c:v>
                </c:pt>
                <c:pt idx="161">
                  <c:v>191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195</c:v>
                </c:pt>
              </c:numCache>
            </c:numRef>
          </c:xVal>
          <c:yVal>
            <c:numRef>
              <c:f>SMA_GWconstants_BOCPINCOJun2003!$E$40:$E$205</c:f>
              <c:numCache>
                <c:formatCode>0.0</c:formatCode>
                <c:ptCount val="166"/>
                <c:pt idx="0">
                  <c:v>3.2821726451231026</c:v>
                </c:pt>
                <c:pt idx="1">
                  <c:v>3.2559152639621178</c:v>
                </c:pt>
                <c:pt idx="2">
                  <c:v>3.2298679418504204</c:v>
                </c:pt>
                <c:pt idx="3">
                  <c:v>3.2040289983156169</c:v>
                </c:pt>
                <c:pt idx="4">
                  <c:v>3.178396766329092</c:v>
                </c:pt>
                <c:pt idx="5">
                  <c:v>3.1529695921984597</c:v>
                </c:pt>
                <c:pt idx="6">
                  <c:v>3.1277458354608711</c:v>
                </c:pt>
                <c:pt idx="7">
                  <c:v>3.1027238687771845</c:v>
                </c:pt>
                <c:pt idx="8">
                  <c:v>3.077902077826967</c:v>
                </c:pt>
                <c:pt idx="9">
                  <c:v>3.0532788612043511</c:v>
                </c:pt>
                <c:pt idx="10">
                  <c:v>3.0288526303147161</c:v>
                </c:pt>
                <c:pt idx="11">
                  <c:v>3.0046218092721984</c:v>
                </c:pt>
                <c:pt idx="12">
                  <c:v>2.9805848347980208</c:v>
                </c:pt>
                <c:pt idx="13">
                  <c:v>2.9567401561196367</c:v>
                </c:pt>
                <c:pt idx="14">
                  <c:v>2.9330862348706792</c:v>
                </c:pt>
                <c:pt idx="15">
                  <c:v>2.9096215449917135</c:v>
                </c:pt>
                <c:pt idx="16">
                  <c:v>2.88634457263178</c:v>
                </c:pt>
                <c:pt idx="17">
                  <c:v>2.8632538160507255</c:v>
                </c:pt>
                <c:pt idx="18">
                  <c:v>2.8403477855223196</c:v>
                </c:pt>
                <c:pt idx="19">
                  <c:v>2.8176250032381409</c:v>
                </c:pt>
                <c:pt idx="20">
                  <c:v>2.7950840032122359</c:v>
                </c:pt>
                <c:pt idx="21">
                  <c:v>2.7727233311865382</c:v>
                </c:pt>
                <c:pt idx="22">
                  <c:v>2.7505415445370454</c:v>
                </c:pt>
                <c:pt idx="23">
                  <c:v>2.7285372121807487</c:v>
                </c:pt>
                <c:pt idx="24">
                  <c:v>2.7067089144833028</c:v>
                </c:pt>
                <c:pt idx="25">
                  <c:v>2.6850552431674362</c:v>
                </c:pt>
                <c:pt idx="26">
                  <c:v>2.6635748012220963</c:v>
                </c:pt>
                <c:pt idx="27">
                  <c:v>2.6422662028123196</c:v>
                </c:pt>
                <c:pt idx="28">
                  <c:v>2.6211280731898214</c:v>
                </c:pt>
                <c:pt idx="29">
                  <c:v>2.6001590486043025</c:v>
                </c:pt>
                <c:pt idx="30">
                  <c:v>2.5793577762154678</c:v>
                </c:pt>
                <c:pt idx="31">
                  <c:v>2.5587229140057444</c:v>
                </c:pt>
                <c:pt idx="32">
                  <c:v>2.5382531306936977</c:v>
                </c:pt>
                <c:pt idx="33">
                  <c:v>2.5179471056481484</c:v>
                </c:pt>
                <c:pt idx="34">
                  <c:v>2.4978035288029634</c:v>
                </c:pt>
                <c:pt idx="35">
                  <c:v>2.4778211005725392</c:v>
                </c:pt>
                <c:pt idx="36">
                  <c:v>2.4579985317679589</c:v>
                </c:pt>
                <c:pt idx="37">
                  <c:v>2.4383345435138155</c:v>
                </c:pt>
                <c:pt idx="38">
                  <c:v>2.4188278671657044</c:v>
                </c:pt>
                <c:pt idx="39">
                  <c:v>2.3994772442283789</c:v>
                </c:pt>
                <c:pt idx="40">
                  <c:v>2.3802814262745517</c:v>
                </c:pt>
                <c:pt idx="41">
                  <c:v>2.3612391748643553</c:v>
                </c:pt>
                <c:pt idx="42">
                  <c:v>2.3423492614654404</c:v>
                </c:pt>
                <c:pt idx="43">
                  <c:v>2.323610467373717</c:v>
                </c:pt>
                <c:pt idx="44">
                  <c:v>2.3050215836347272</c:v>
                </c:pt>
                <c:pt idx="45">
                  <c:v>2.286581410965649</c:v>
                </c:pt>
                <c:pt idx="46">
                  <c:v>2.2682887596779238</c:v>
                </c:pt>
                <c:pt idx="47">
                  <c:v>2.2501424496005002</c:v>
                </c:pt>
                <c:pt idx="48">
                  <c:v>2.2321413100036969</c:v>
                </c:pt>
                <c:pt idx="49">
                  <c:v>2.2142841795236667</c:v>
                </c:pt>
                <c:pt idx="50">
                  <c:v>2.1965699060874773</c:v>
                </c:pt>
                <c:pt idx="51">
                  <c:v>2.1789973468387775</c:v>
                </c:pt>
                <c:pt idx="52">
                  <c:v>2.1615653680640672</c:v>
                </c:pt>
                <c:pt idx="53">
                  <c:v>2.1442728451195547</c:v>
                </c:pt>
                <c:pt idx="54">
                  <c:v>2.127118662358598</c:v>
                </c:pt>
                <c:pt idx="55">
                  <c:v>2.1101017130597288</c:v>
                </c:pt>
                <c:pt idx="56">
                  <c:v>2.0932208993552512</c:v>
                </c:pt>
                <c:pt idx="57">
                  <c:v>2.0764751321604091</c:v>
                </c:pt>
                <c:pt idx="58">
                  <c:v>2.0598633311031258</c:v>
                </c:pt>
                <c:pt idx="59">
                  <c:v>2.0433844244543007</c:v>
                </c:pt>
                <c:pt idx="60">
                  <c:v>2.0270373490586664</c:v>
                </c:pt>
                <c:pt idx="61">
                  <c:v>2.010821050266197</c:v>
                </c:pt>
                <c:pt idx="62">
                  <c:v>1.9947344818640673</c:v>
                </c:pt>
                <c:pt idx="63">
                  <c:v>1.9787766060091547</c:v>
                </c:pt>
                <c:pt idx="64">
                  <c:v>1.9629463931610815</c:v>
                </c:pt>
                <c:pt idx="65">
                  <c:v>1.9472428220157925</c:v>
                </c:pt>
                <c:pt idx="66">
                  <c:v>1.9316648794396662</c:v>
                </c:pt>
                <c:pt idx="67">
                  <c:v>1.9162115604041488</c:v>
                </c:pt>
                <c:pt idx="68">
                  <c:v>1.9008818679209154</c:v>
                </c:pt>
                <c:pt idx="69">
                  <c:v>1.8856748129775487</c:v>
                </c:pt>
                <c:pt idx="70">
                  <c:v>1.8705894144737276</c:v>
                </c:pt>
                <c:pt idx="71">
                  <c:v>1.8556246991579377</c:v>
                </c:pt>
                <c:pt idx="72">
                  <c:v>1.8407797015646743</c:v>
                </c:pt>
                <c:pt idx="73">
                  <c:v>1.8260534639521573</c:v>
                </c:pt>
                <c:pt idx="74">
                  <c:v>1.8114450362405397</c:v>
                </c:pt>
                <c:pt idx="75">
                  <c:v>1.7969534759506154</c:v>
                </c:pt>
                <c:pt idx="76">
                  <c:v>1.7825778481430103</c:v>
                </c:pt>
                <c:pt idx="77">
                  <c:v>1.7683172253578663</c:v>
                </c:pt>
                <c:pt idx="78">
                  <c:v>1.7541706875550029</c:v>
                </c:pt>
                <c:pt idx="79">
                  <c:v>1.7401373220545631</c:v>
                </c:pt>
                <c:pt idx="80">
                  <c:v>1.7262162234781266</c:v>
                </c:pt>
                <c:pt idx="81">
                  <c:v>1.7124064936903016</c:v>
                </c:pt>
                <c:pt idx="82">
                  <c:v>1.6987072417407791</c:v>
                </c:pt>
                <c:pt idx="83">
                  <c:v>1.6851175838068526</c:v>
                </c:pt>
                <c:pt idx="84">
                  <c:v>1.6716366431363978</c:v>
                </c:pt>
                <c:pt idx="85">
                  <c:v>1.6582635499913068</c:v>
                </c:pt>
                <c:pt idx="86">
                  <c:v>1.644997441591376</c:v>
                </c:pt>
                <c:pt idx="87">
                  <c:v>1.6318374620586449</c:v>
                </c:pt>
                <c:pt idx="88">
                  <c:v>1.6187827623621756</c:v>
                </c:pt>
                <c:pt idx="89">
                  <c:v>1.6058325002632783</c:v>
                </c:pt>
                <c:pt idx="90">
                  <c:v>1.5929858402611718</c:v>
                </c:pt>
                <c:pt idx="91">
                  <c:v>1.5802419535390826</c:v>
                </c:pt>
                <c:pt idx="92">
                  <c:v>1.5676000179107699</c:v>
                </c:pt>
                <c:pt idx="93">
                  <c:v>1.5550592177674836</c:v>
                </c:pt>
                <c:pt idx="94">
                  <c:v>1.5426187440253438</c:v>
                </c:pt>
                <c:pt idx="95">
                  <c:v>1.5302777940731411</c:v>
                </c:pt>
                <c:pt idx="96">
                  <c:v>1.5180355717205556</c:v>
                </c:pt>
                <c:pt idx="97">
                  <c:v>1.5058912871467913</c:v>
                </c:pt>
                <c:pt idx="98">
                  <c:v>1.493844156849617</c:v>
                </c:pt>
                <c:pt idx="99">
                  <c:v>1.4818934035948199</c:v>
                </c:pt>
                <c:pt idx="100">
                  <c:v>1.4700382563660614</c:v>
                </c:pt>
                <c:pt idx="101">
                  <c:v>1.4582779503151329</c:v>
                </c:pt>
                <c:pt idx="102">
                  <c:v>1.4466117267126115</c:v>
                </c:pt>
                <c:pt idx="103">
                  <c:v>1.4350388328989108</c:v>
                </c:pt>
                <c:pt idx="104">
                  <c:v>1.4235585222357194</c:v>
                </c:pt>
                <c:pt idx="105">
                  <c:v>1.4121700540578337</c:v>
                </c:pt>
                <c:pt idx="106">
                  <c:v>1.400872693625371</c:v>
                </c:pt>
                <c:pt idx="107">
                  <c:v>1.389665712076368</c:v>
                </c:pt>
                <c:pt idx="108">
                  <c:v>1.378548386379757</c:v>
                </c:pt>
                <c:pt idx="109">
                  <c:v>1.3675199992887188</c:v>
                </c:pt>
                <c:pt idx="110">
                  <c:v>1.3565798392944088</c:v>
                </c:pt>
                <c:pt idx="111">
                  <c:v>1.3457272005800536</c:v>
                </c:pt>
                <c:pt idx="112">
                  <c:v>1.3349613829754132</c:v>
                </c:pt>
                <c:pt idx="113">
                  <c:v>1.3242816919116098</c:v>
                </c:pt>
                <c:pt idx="114">
                  <c:v>1.3136874383763169</c:v>
                </c:pt>
                <c:pt idx="115">
                  <c:v>1.3031779388693063</c:v>
                </c:pt>
                <c:pt idx="116">
                  <c:v>1.2927525153583519</c:v>
                </c:pt>
                <c:pt idx="117">
                  <c:v>1.2824104952354851</c:v>
                </c:pt>
                <c:pt idx="118">
                  <c:v>1.2721512112736011</c:v>
                </c:pt>
                <c:pt idx="119">
                  <c:v>1.261974001583412</c:v>
                </c:pt>
                <c:pt idx="120">
                  <c:v>1.251878209570745</c:v>
                </c:pt>
                <c:pt idx="121">
                  <c:v>1.2418631838941789</c:v>
                </c:pt>
                <c:pt idx="122">
                  <c:v>1.2319282784230254</c:v>
                </c:pt>
                <c:pt idx="123">
                  <c:v>1.2220728521956412</c:v>
                </c:pt>
                <c:pt idx="124">
                  <c:v>1.2122962693780761</c:v>
                </c:pt>
                <c:pt idx="125">
                  <c:v>1.2025978992230515</c:v>
                </c:pt>
                <c:pt idx="126">
                  <c:v>1.192977116029267</c:v>
                </c:pt>
                <c:pt idx="127">
                  <c:v>1.1834332991010328</c:v>
                </c:pt>
                <c:pt idx="128">
                  <c:v>1.1739658327082245</c:v>
                </c:pt>
                <c:pt idx="129">
                  <c:v>1.1645741060465589</c:v>
                </c:pt>
                <c:pt idx="130">
                  <c:v>1.1552575131981861</c:v>
                </c:pt>
                <c:pt idx="131">
                  <c:v>1.1460154530926006</c:v>
                </c:pt>
                <c:pt idx="132">
                  <c:v>1.1368473294678596</c:v>
                </c:pt>
                <c:pt idx="133">
                  <c:v>1.1277525508321171</c:v>
                </c:pt>
                <c:pt idx="134">
                  <c:v>1.1187305304254598</c:v>
                </c:pt>
                <c:pt idx="135">
                  <c:v>1.1097806861820561</c:v>
                </c:pt>
                <c:pt idx="136">
                  <c:v>1.1009024406925998</c:v>
                </c:pt>
                <c:pt idx="137">
                  <c:v>1.0920952211670589</c:v>
                </c:pt>
                <c:pt idx="138">
                  <c:v>1.0833584593977226</c:v>
                </c:pt>
                <c:pt idx="139">
                  <c:v>1.0746915917225406</c:v>
                </c:pt>
                <c:pt idx="140">
                  <c:v>1.0660940589887604</c:v>
                </c:pt>
                <c:pt idx="141">
                  <c:v>1.0575653065168502</c:v>
                </c:pt>
                <c:pt idx="142">
                  <c:v>1.0491047840647152</c:v>
                </c:pt>
                <c:pt idx="143">
                  <c:v>1.0407119457921974</c:v>
                </c:pt>
                <c:pt idx="144">
                  <c:v>1.0323862502258601</c:v>
                </c:pt>
                <c:pt idx="145">
                  <c:v>1.0241271602240531</c:v>
                </c:pt>
                <c:pt idx="146">
                  <c:v>1.0159341429422606</c:v>
                </c:pt>
                <c:pt idx="147">
                  <c:v>1.0078066697987225</c:v>
                </c:pt>
                <c:pt idx="148">
                  <c:v>0.99974421644033273</c:v>
                </c:pt>
                <c:pt idx="149">
                  <c:v>0.99174626270880994</c:v>
                </c:pt>
                <c:pt idx="150">
                  <c:v>0.98381229260713932</c:v>
                </c:pt>
                <c:pt idx="151">
                  <c:v>0.97594179426628225</c:v>
                </c:pt>
                <c:pt idx="152">
                  <c:v>0.96813425991215185</c:v>
                </c:pt>
                <c:pt idx="153">
                  <c:v>0.96038918583285471</c:v>
                </c:pt>
                <c:pt idx="154">
                  <c:v>0.95270607234619165</c:v>
                </c:pt>
                <c:pt idx="155">
                  <c:v>0.94508442376742219</c:v>
                </c:pt>
                <c:pt idx="156">
                  <c:v>0.93752374837728281</c:v>
                </c:pt>
                <c:pt idx="157">
                  <c:v>0.93002355839026463</c:v>
                </c:pt>
                <c:pt idx="158">
                  <c:v>0.92258336992314238</c:v>
                </c:pt>
                <c:pt idx="159">
                  <c:v>0.91520270296375716</c:v>
                </c:pt>
                <c:pt idx="160">
                  <c:v>0.90788108134004708</c:v>
                </c:pt>
                <c:pt idx="161">
                  <c:v>0.90061803268932683</c:v>
                </c:pt>
                <c:pt idx="162">
                  <c:v>0.89341308842781209</c:v>
                </c:pt>
                <c:pt idx="163">
                  <c:v>0.88626578372038956</c:v>
                </c:pt>
                <c:pt idx="164">
                  <c:v>0.87917565745062654</c:v>
                </c:pt>
                <c:pt idx="165">
                  <c:v>0.87214225219102148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FC-4190-98BD-2FA510B54CCB}"/>
            </c:ext>
          </c:extLst>
        </c:ser>
        <c:ser>
          <c:idx val="0"/>
          <c:order val="2"/>
          <c:tx>
            <c:v>Total Streamflow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SMA_GWconstants_BOCPINCOJun2003!$B$10:$B$205</c:f>
              <c:numCache>
                <c:formatCode>General</c:formatCode>
                <c:ptCount val="1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</c:numCache>
            </c:numRef>
          </c:xVal>
          <c:yVal>
            <c:numRef>
              <c:f>SMA_GWconstants_BOCPINCOJun2003!$D$10:$D$205</c:f>
              <c:numCache>
                <c:formatCode>0.0</c:formatCode>
                <c:ptCount val="196"/>
                <c:pt idx="0">
                  <c:v>3.6528732103679999</c:v>
                </c:pt>
                <c:pt idx="1">
                  <c:v>3.482972130816</c:v>
                </c:pt>
                <c:pt idx="2">
                  <c:v>3.482972130816</c:v>
                </c:pt>
                <c:pt idx="3">
                  <c:v>3.5112889774079998</c:v>
                </c:pt>
                <c:pt idx="4">
                  <c:v>3.2847542046720002</c:v>
                </c:pt>
                <c:pt idx="5">
                  <c:v>3.1431699717120001</c:v>
                </c:pt>
                <c:pt idx="6">
                  <c:v>3.0582194319360001</c:v>
                </c:pt>
                <c:pt idx="7">
                  <c:v>3.001585738752</c:v>
                </c:pt>
                <c:pt idx="8">
                  <c:v>2.9449520455679998</c:v>
                </c:pt>
                <c:pt idx="9">
                  <c:v>3.001585738752</c:v>
                </c:pt>
                <c:pt idx="10">
                  <c:v>2.916635198976</c:v>
                </c:pt>
                <c:pt idx="11">
                  <c:v>3.0299025853440003</c:v>
                </c:pt>
                <c:pt idx="12">
                  <c:v>3.6528732103679999</c:v>
                </c:pt>
                <c:pt idx="13">
                  <c:v>4.3607943751680001</c:v>
                </c:pt>
                <c:pt idx="14">
                  <c:v>5.4651513922559998</c:v>
                </c:pt>
                <c:pt idx="15">
                  <c:v>6.5128747161600007</c:v>
                </c:pt>
                <c:pt idx="16">
                  <c:v>9.0330740628479997</c:v>
                </c:pt>
                <c:pt idx="17">
                  <c:v>10.505550085631999</c:v>
                </c:pt>
                <c:pt idx="18">
                  <c:v>11.241788097024001</c:v>
                </c:pt>
                <c:pt idx="19">
                  <c:v>12.176244034560002</c:v>
                </c:pt>
                <c:pt idx="20">
                  <c:v>13.59208636416</c:v>
                </c:pt>
                <c:pt idx="21">
                  <c:v>15.970701477887999</c:v>
                </c:pt>
                <c:pt idx="22">
                  <c:v>19.8217926144</c:v>
                </c:pt>
                <c:pt idx="23">
                  <c:v>23.191497358848004</c:v>
                </c:pt>
                <c:pt idx="24">
                  <c:v>25.343577699840001</c:v>
                </c:pt>
                <c:pt idx="25">
                  <c:v>27.439024347648004</c:v>
                </c:pt>
                <c:pt idx="26">
                  <c:v>30.865362785280002</c:v>
                </c:pt>
                <c:pt idx="27">
                  <c:v>32.281205114880002</c:v>
                </c:pt>
                <c:pt idx="28">
                  <c:v>34.263384376319998</c:v>
                </c:pt>
                <c:pt idx="29">
                  <c:v>35.679226705920001</c:v>
                </c:pt>
                <c:pt idx="30">
                  <c:v>34.829721308159996</c:v>
                </c:pt>
                <c:pt idx="31">
                  <c:v>35.396058239999995</c:v>
                </c:pt>
                <c:pt idx="32">
                  <c:v>34.546552842240004</c:v>
                </c:pt>
                <c:pt idx="33">
                  <c:v>35.112889774080003</c:v>
                </c:pt>
                <c:pt idx="34">
                  <c:v>33.697047444479999</c:v>
                </c:pt>
                <c:pt idx="35">
                  <c:v>31.714868183040004</c:v>
                </c:pt>
                <c:pt idx="36">
                  <c:v>27.04258849536</c:v>
                </c:pt>
                <c:pt idx="37">
                  <c:v>25.230310313472</c:v>
                </c:pt>
                <c:pt idx="38">
                  <c:v>22.79506150656</c:v>
                </c:pt>
                <c:pt idx="39">
                  <c:v>23.248131052032001</c:v>
                </c:pt>
                <c:pt idx="40">
                  <c:v>25.088726080512004</c:v>
                </c:pt>
                <c:pt idx="41">
                  <c:v>25.824964091904</c:v>
                </c:pt>
                <c:pt idx="42">
                  <c:v>22.228724574720001</c:v>
                </c:pt>
                <c:pt idx="43">
                  <c:v>17.613078580223998</c:v>
                </c:pt>
                <c:pt idx="44">
                  <c:v>17.046741648384</c:v>
                </c:pt>
                <c:pt idx="45">
                  <c:v>17.952880739328002</c:v>
                </c:pt>
                <c:pt idx="46">
                  <c:v>21.322585483776002</c:v>
                </c:pt>
                <c:pt idx="47">
                  <c:v>25.740013552128001</c:v>
                </c:pt>
                <c:pt idx="48">
                  <c:v>26.419617870336001</c:v>
                </c:pt>
                <c:pt idx="49">
                  <c:v>23.163180512255998</c:v>
                </c:pt>
                <c:pt idx="50">
                  <c:v>16.253869943807999</c:v>
                </c:pt>
                <c:pt idx="51">
                  <c:v>11.921392415231999</c:v>
                </c:pt>
                <c:pt idx="52">
                  <c:v>11.694857642496</c:v>
                </c:pt>
                <c:pt idx="53">
                  <c:v>11.723174489088001</c:v>
                </c:pt>
                <c:pt idx="54">
                  <c:v>11.638223949312</c:v>
                </c:pt>
                <c:pt idx="55">
                  <c:v>11.043570170880001</c:v>
                </c:pt>
                <c:pt idx="56">
                  <c:v>9.854262614016001</c:v>
                </c:pt>
                <c:pt idx="57">
                  <c:v>9.8259457674240007</c:v>
                </c:pt>
                <c:pt idx="58">
                  <c:v>10.363965852671999</c:v>
                </c:pt>
                <c:pt idx="59">
                  <c:v>10.47723323904</c:v>
                </c:pt>
                <c:pt idx="60">
                  <c:v>10.165747926528001</c:v>
                </c:pt>
                <c:pt idx="61">
                  <c:v>11.043570170880001</c:v>
                </c:pt>
                <c:pt idx="62">
                  <c:v>13.365551591424001</c:v>
                </c:pt>
                <c:pt idx="63">
                  <c:v>15.064562386944001</c:v>
                </c:pt>
                <c:pt idx="64">
                  <c:v>13.648720057344001</c:v>
                </c:pt>
                <c:pt idx="65">
                  <c:v>12.232877727744</c:v>
                </c:pt>
                <c:pt idx="66">
                  <c:v>11.3267386368</c:v>
                </c:pt>
                <c:pt idx="67">
                  <c:v>11.213471250431999</c:v>
                </c:pt>
                <c:pt idx="68">
                  <c:v>11.298421790208</c:v>
                </c:pt>
                <c:pt idx="69">
                  <c:v>10.647134318592</c:v>
                </c:pt>
                <c:pt idx="70">
                  <c:v>9.4295099151360002</c:v>
                </c:pt>
                <c:pt idx="71">
                  <c:v>8.9481235230719989</c:v>
                </c:pt>
                <c:pt idx="72">
                  <c:v>8.3534697446399999</c:v>
                </c:pt>
                <c:pt idx="73">
                  <c:v>7.9570338923520003</c:v>
                </c:pt>
                <c:pt idx="74">
                  <c:v>7.1641621877760002</c:v>
                </c:pt>
                <c:pt idx="75">
                  <c:v>7.1358453411839999</c:v>
                </c:pt>
                <c:pt idx="76">
                  <c:v>6.9093105684480003</c:v>
                </c:pt>
                <c:pt idx="77">
                  <c:v>6.6827757957120006</c:v>
                </c:pt>
                <c:pt idx="78">
                  <c:v>6.4562410229760001</c:v>
                </c:pt>
                <c:pt idx="79">
                  <c:v>6.3996073297920004</c:v>
                </c:pt>
                <c:pt idx="80">
                  <c:v>7.5889148866560001</c:v>
                </c:pt>
                <c:pt idx="81">
                  <c:v>6.3429736366080007</c:v>
                </c:pt>
                <c:pt idx="82">
                  <c:v>5.9182209377280008</c:v>
                </c:pt>
                <c:pt idx="83">
                  <c:v>5.6067356252159994</c:v>
                </c:pt>
                <c:pt idx="84">
                  <c:v>5.1536660797440002</c:v>
                </c:pt>
                <c:pt idx="85">
                  <c:v>5.2952503127039998</c:v>
                </c:pt>
                <c:pt idx="86">
                  <c:v>5.6916861649920003</c:v>
                </c:pt>
                <c:pt idx="87">
                  <c:v>5.1819829263359996</c:v>
                </c:pt>
                <c:pt idx="88">
                  <c:v>4.6439628410880003</c:v>
                </c:pt>
                <c:pt idx="89">
                  <c:v>4.615645994496</c:v>
                </c:pt>
                <c:pt idx="90">
                  <c:v>4.3324775285759998</c:v>
                </c:pt>
                <c:pt idx="91">
                  <c:v>3.9077248296960003</c:v>
                </c:pt>
                <c:pt idx="92">
                  <c:v>3.6245563637760001</c:v>
                </c:pt>
                <c:pt idx="93">
                  <c:v>3.39802159104</c:v>
                </c:pt>
                <c:pt idx="94">
                  <c:v>3.4546552842240001</c:v>
                </c:pt>
                <c:pt idx="95">
                  <c:v>3.9360416762880002</c:v>
                </c:pt>
                <c:pt idx="96">
                  <c:v>3.2847542046720002</c:v>
                </c:pt>
                <c:pt idx="97">
                  <c:v>3.001585738752</c:v>
                </c:pt>
                <c:pt idx="98">
                  <c:v>2.8316846592</c:v>
                </c:pt>
                <c:pt idx="99">
                  <c:v>3.0299025853440003</c:v>
                </c:pt>
                <c:pt idx="100">
                  <c:v>2.6419617870336003</c:v>
                </c:pt>
                <c:pt idx="101">
                  <c:v>2.4295854375935999</c:v>
                </c:pt>
                <c:pt idx="102">
                  <c:v>2.3248131052031997</c:v>
                </c:pt>
                <c:pt idx="103">
                  <c:v>2.307822997248</c:v>
                </c:pt>
                <c:pt idx="104">
                  <c:v>2.2993279432704004</c:v>
                </c:pt>
                <c:pt idx="105">
                  <c:v>2.2568526733823999</c:v>
                </c:pt>
                <c:pt idx="106">
                  <c:v>2.1181001250815998</c:v>
                </c:pt>
                <c:pt idx="107">
                  <c:v>2.0076644233728</c:v>
                </c:pt>
                <c:pt idx="108">
                  <c:v>3.7661405967360002</c:v>
                </c:pt>
                <c:pt idx="109">
                  <c:v>4.0776259092479998</c:v>
                </c:pt>
                <c:pt idx="110">
                  <c:v>3.7095069035520001</c:v>
                </c:pt>
                <c:pt idx="111">
                  <c:v>3.1431699717120001</c:v>
                </c:pt>
                <c:pt idx="112">
                  <c:v>2.9449520455679998</c:v>
                </c:pt>
                <c:pt idx="113">
                  <c:v>2.8883183523840001</c:v>
                </c:pt>
                <c:pt idx="114">
                  <c:v>2.8033678126079997</c:v>
                </c:pt>
                <c:pt idx="115">
                  <c:v>3.3130710512640005</c:v>
                </c:pt>
                <c:pt idx="116">
                  <c:v>3.8510911365120002</c:v>
                </c:pt>
                <c:pt idx="117">
                  <c:v>3.7378237501440004</c:v>
                </c:pt>
                <c:pt idx="118">
                  <c:v>2.5655063012352</c:v>
                </c:pt>
                <c:pt idx="119">
                  <c:v>2.8316846592</c:v>
                </c:pt>
                <c:pt idx="120">
                  <c:v>2.7580608580608006</c:v>
                </c:pt>
                <c:pt idx="121">
                  <c:v>4.53069545472</c:v>
                </c:pt>
                <c:pt idx="122">
                  <c:v>4.0776259092479998</c:v>
                </c:pt>
                <c:pt idx="123">
                  <c:v>3.1714868183040004</c:v>
                </c:pt>
                <c:pt idx="124">
                  <c:v>2.8231896052223999</c:v>
                </c:pt>
                <c:pt idx="125">
                  <c:v>2.9732688921600001</c:v>
                </c:pt>
                <c:pt idx="126">
                  <c:v>3.482972130816</c:v>
                </c:pt>
                <c:pt idx="127">
                  <c:v>2.8600015057919999</c:v>
                </c:pt>
                <c:pt idx="128">
                  <c:v>3.39802159104</c:v>
                </c:pt>
                <c:pt idx="129">
                  <c:v>4.0493090626560004</c:v>
                </c:pt>
                <c:pt idx="130">
                  <c:v>3.9926753694719999</c:v>
                </c:pt>
                <c:pt idx="131">
                  <c:v>5.2386166195200001</c:v>
                </c:pt>
                <c:pt idx="132">
                  <c:v>3.4546552842240001</c:v>
                </c:pt>
                <c:pt idx="133">
                  <c:v>3.6528732103679999</c:v>
                </c:pt>
                <c:pt idx="134">
                  <c:v>3.2564373580800003</c:v>
                </c:pt>
                <c:pt idx="135">
                  <c:v>2.9732688921600001</c:v>
                </c:pt>
                <c:pt idx="136">
                  <c:v>2.7410707501056</c:v>
                </c:pt>
                <c:pt idx="137">
                  <c:v>2.6164766251008005</c:v>
                </c:pt>
                <c:pt idx="138">
                  <c:v>2.8260212898816</c:v>
                </c:pt>
                <c:pt idx="139">
                  <c:v>2.6476251563519999</c:v>
                </c:pt>
                <c:pt idx="140">
                  <c:v>2.7495658040832001</c:v>
                </c:pt>
                <c:pt idx="141">
                  <c:v>2.704258849536</c:v>
                </c:pt>
                <c:pt idx="142">
                  <c:v>2.4805557614592</c:v>
                </c:pt>
                <c:pt idx="143">
                  <c:v>2.3021596279295999</c:v>
                </c:pt>
                <c:pt idx="144">
                  <c:v>2.3418032131583999</c:v>
                </c:pt>
                <c:pt idx="145">
                  <c:v>2.8231896052223999</c:v>
                </c:pt>
                <c:pt idx="146">
                  <c:v>2.7070905341951996</c:v>
                </c:pt>
                <c:pt idx="147">
                  <c:v>2.5853280938496002</c:v>
                </c:pt>
                <c:pt idx="148">
                  <c:v>2.435248806912</c:v>
                </c:pt>
                <c:pt idx="149">
                  <c:v>2.3899418523647999</c:v>
                </c:pt>
                <c:pt idx="150">
                  <c:v>2.3276447898624002</c:v>
                </c:pt>
                <c:pt idx="151">
                  <c:v>2.2738427813376001</c:v>
                </c:pt>
                <c:pt idx="152">
                  <c:v>1.7896247046144</c:v>
                </c:pt>
                <c:pt idx="153">
                  <c:v>1.1156837557248001</c:v>
                </c:pt>
                <c:pt idx="154">
                  <c:v>2.0529713779200001</c:v>
                </c:pt>
                <c:pt idx="155">
                  <c:v>2.2625160427008004</c:v>
                </c:pt>
                <c:pt idx="156">
                  <c:v>2.1181001250815998</c:v>
                </c:pt>
                <c:pt idx="157">
                  <c:v>2.0756248551935998</c:v>
                </c:pt>
                <c:pt idx="158">
                  <c:v>1.9963376847359999</c:v>
                </c:pt>
                <c:pt idx="159">
                  <c:v>1.8943970370048002</c:v>
                </c:pt>
                <c:pt idx="160">
                  <c:v>1.897228721664</c:v>
                </c:pt>
                <c:pt idx="161">
                  <c:v>1.8490900824576</c:v>
                </c:pt>
                <c:pt idx="162">
                  <c:v>1.7867930199552002</c:v>
                </c:pt>
                <c:pt idx="163">
                  <c:v>2.0897832784896</c:v>
                </c:pt>
                <c:pt idx="164">
                  <c:v>2.5541795625983998</c:v>
                </c:pt>
                <c:pt idx="165">
                  <c:v>2.2738427813376001</c:v>
                </c:pt>
                <c:pt idx="166">
                  <c:v>1.4498225455104001</c:v>
                </c:pt>
                <c:pt idx="167">
                  <c:v>1.6027335171071999</c:v>
                </c:pt>
                <c:pt idx="168">
                  <c:v>1.543268139264</c:v>
                </c:pt>
                <c:pt idx="169">
                  <c:v>1.4696443381248001</c:v>
                </c:pt>
                <c:pt idx="170">
                  <c:v>1.4554859148288002</c:v>
                </c:pt>
                <c:pt idx="171">
                  <c:v>1.4158423296</c:v>
                </c:pt>
                <c:pt idx="172">
                  <c:v>1.3846937983488001</c:v>
                </c:pt>
                <c:pt idx="173">
                  <c:v>1.4271690682368001</c:v>
                </c:pt>
                <c:pt idx="174">
                  <c:v>1.4130106449408</c:v>
                </c:pt>
                <c:pt idx="175">
                  <c:v>1.3931888523264002</c:v>
                </c:pt>
                <c:pt idx="176">
                  <c:v>1.3422185284607999</c:v>
                </c:pt>
                <c:pt idx="177">
                  <c:v>1.1779808182272002</c:v>
                </c:pt>
                <c:pt idx="178">
                  <c:v>1.0392282699264002</c:v>
                </c:pt>
                <c:pt idx="179">
                  <c:v>1.4356641222144</c:v>
                </c:pt>
                <c:pt idx="180">
                  <c:v>1.3960205369856</c:v>
                </c:pt>
                <c:pt idx="181">
                  <c:v>1.2657630426624</c:v>
                </c:pt>
                <c:pt idx="182">
                  <c:v>1.0845352244736</c:v>
                </c:pt>
                <c:pt idx="183">
                  <c:v>1.0080797386752001</c:v>
                </c:pt>
                <c:pt idx="184">
                  <c:v>1.2714264119807999</c:v>
                </c:pt>
                <c:pt idx="185">
                  <c:v>1.2232877727744</c:v>
                </c:pt>
                <c:pt idx="186">
                  <c:v>1.3082383125504002</c:v>
                </c:pt>
                <c:pt idx="187">
                  <c:v>1.0703768011775998</c:v>
                </c:pt>
                <c:pt idx="188">
                  <c:v>1.0024163693568</c:v>
                </c:pt>
                <c:pt idx="189">
                  <c:v>1.1864758722048001</c:v>
                </c:pt>
                <c:pt idx="190">
                  <c:v>1.1978026108416</c:v>
                </c:pt>
                <c:pt idx="191">
                  <c:v>1.245941250048</c:v>
                </c:pt>
                <c:pt idx="192">
                  <c:v>1.175149133568</c:v>
                </c:pt>
                <c:pt idx="193">
                  <c:v>1.2317828267520001</c:v>
                </c:pt>
                <c:pt idx="194">
                  <c:v>1.2147927187968</c:v>
                </c:pt>
                <c:pt idx="195">
                  <c:v>1.1638223949312001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FC-4190-98BD-2FA510B54CCB}"/>
            </c:ext>
          </c:extLst>
        </c:ser>
        <c:ser>
          <c:idx val="2"/>
          <c:order val="3"/>
          <c:tx>
            <c:v>Surface Flow + Subsurface Stormflow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SMA_GWconstants_BOCPINCOJun2003!$B$40:$B$205</c:f>
              <c:numCache>
                <c:formatCode>General</c:formatCode>
                <c:ptCount val="166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54</c:v>
                </c:pt>
                <c:pt idx="25">
                  <c:v>55</c:v>
                </c:pt>
                <c:pt idx="26">
                  <c:v>56</c:v>
                </c:pt>
                <c:pt idx="27">
                  <c:v>57</c:v>
                </c:pt>
                <c:pt idx="28">
                  <c:v>58</c:v>
                </c:pt>
                <c:pt idx="29">
                  <c:v>59</c:v>
                </c:pt>
                <c:pt idx="30">
                  <c:v>60</c:v>
                </c:pt>
                <c:pt idx="31">
                  <c:v>61</c:v>
                </c:pt>
                <c:pt idx="32">
                  <c:v>62</c:v>
                </c:pt>
                <c:pt idx="33">
                  <c:v>63</c:v>
                </c:pt>
                <c:pt idx="34">
                  <c:v>64</c:v>
                </c:pt>
                <c:pt idx="35">
                  <c:v>65</c:v>
                </c:pt>
                <c:pt idx="36">
                  <c:v>66</c:v>
                </c:pt>
                <c:pt idx="37">
                  <c:v>67</c:v>
                </c:pt>
                <c:pt idx="38">
                  <c:v>68</c:v>
                </c:pt>
                <c:pt idx="39">
                  <c:v>69</c:v>
                </c:pt>
                <c:pt idx="40">
                  <c:v>70</c:v>
                </c:pt>
                <c:pt idx="41">
                  <c:v>71</c:v>
                </c:pt>
                <c:pt idx="42">
                  <c:v>72</c:v>
                </c:pt>
                <c:pt idx="43">
                  <c:v>73</c:v>
                </c:pt>
                <c:pt idx="44">
                  <c:v>74</c:v>
                </c:pt>
                <c:pt idx="45">
                  <c:v>75</c:v>
                </c:pt>
                <c:pt idx="46">
                  <c:v>76</c:v>
                </c:pt>
                <c:pt idx="47">
                  <c:v>77</c:v>
                </c:pt>
                <c:pt idx="48">
                  <c:v>78</c:v>
                </c:pt>
                <c:pt idx="49">
                  <c:v>79</c:v>
                </c:pt>
                <c:pt idx="50">
                  <c:v>80</c:v>
                </c:pt>
                <c:pt idx="51">
                  <c:v>81</c:v>
                </c:pt>
                <c:pt idx="52">
                  <c:v>82</c:v>
                </c:pt>
                <c:pt idx="53">
                  <c:v>83</c:v>
                </c:pt>
                <c:pt idx="54">
                  <c:v>84</c:v>
                </c:pt>
                <c:pt idx="55">
                  <c:v>85</c:v>
                </c:pt>
                <c:pt idx="56">
                  <c:v>86</c:v>
                </c:pt>
                <c:pt idx="57">
                  <c:v>87</c:v>
                </c:pt>
                <c:pt idx="58">
                  <c:v>88</c:v>
                </c:pt>
                <c:pt idx="59">
                  <c:v>89</c:v>
                </c:pt>
                <c:pt idx="60">
                  <c:v>90</c:v>
                </c:pt>
                <c:pt idx="61">
                  <c:v>91</c:v>
                </c:pt>
                <c:pt idx="62">
                  <c:v>92</c:v>
                </c:pt>
                <c:pt idx="63">
                  <c:v>93</c:v>
                </c:pt>
                <c:pt idx="64">
                  <c:v>94</c:v>
                </c:pt>
                <c:pt idx="65">
                  <c:v>95</c:v>
                </c:pt>
                <c:pt idx="66">
                  <c:v>96</c:v>
                </c:pt>
                <c:pt idx="67">
                  <c:v>97</c:v>
                </c:pt>
                <c:pt idx="68">
                  <c:v>98</c:v>
                </c:pt>
                <c:pt idx="69">
                  <c:v>99</c:v>
                </c:pt>
                <c:pt idx="70">
                  <c:v>100</c:v>
                </c:pt>
                <c:pt idx="71">
                  <c:v>101</c:v>
                </c:pt>
                <c:pt idx="72">
                  <c:v>102</c:v>
                </c:pt>
                <c:pt idx="73">
                  <c:v>103</c:v>
                </c:pt>
                <c:pt idx="74">
                  <c:v>104</c:v>
                </c:pt>
                <c:pt idx="75">
                  <c:v>105</c:v>
                </c:pt>
                <c:pt idx="76">
                  <c:v>106</c:v>
                </c:pt>
                <c:pt idx="77">
                  <c:v>107</c:v>
                </c:pt>
                <c:pt idx="78">
                  <c:v>108</c:v>
                </c:pt>
                <c:pt idx="79">
                  <c:v>109</c:v>
                </c:pt>
                <c:pt idx="80">
                  <c:v>110</c:v>
                </c:pt>
                <c:pt idx="81">
                  <c:v>111</c:v>
                </c:pt>
                <c:pt idx="82">
                  <c:v>112</c:v>
                </c:pt>
                <c:pt idx="83">
                  <c:v>113</c:v>
                </c:pt>
                <c:pt idx="84">
                  <c:v>114</c:v>
                </c:pt>
                <c:pt idx="85">
                  <c:v>115</c:v>
                </c:pt>
                <c:pt idx="86">
                  <c:v>116</c:v>
                </c:pt>
                <c:pt idx="87">
                  <c:v>117</c:v>
                </c:pt>
                <c:pt idx="88">
                  <c:v>118</c:v>
                </c:pt>
                <c:pt idx="89">
                  <c:v>119</c:v>
                </c:pt>
                <c:pt idx="90">
                  <c:v>120</c:v>
                </c:pt>
                <c:pt idx="91">
                  <c:v>121</c:v>
                </c:pt>
                <c:pt idx="92">
                  <c:v>122</c:v>
                </c:pt>
                <c:pt idx="93">
                  <c:v>123</c:v>
                </c:pt>
                <c:pt idx="94">
                  <c:v>124</c:v>
                </c:pt>
                <c:pt idx="95">
                  <c:v>125</c:v>
                </c:pt>
                <c:pt idx="96">
                  <c:v>126</c:v>
                </c:pt>
                <c:pt idx="97">
                  <c:v>127</c:v>
                </c:pt>
                <c:pt idx="98">
                  <c:v>128</c:v>
                </c:pt>
                <c:pt idx="99">
                  <c:v>129</c:v>
                </c:pt>
                <c:pt idx="100">
                  <c:v>130</c:v>
                </c:pt>
                <c:pt idx="101">
                  <c:v>131</c:v>
                </c:pt>
                <c:pt idx="102">
                  <c:v>132</c:v>
                </c:pt>
                <c:pt idx="103">
                  <c:v>133</c:v>
                </c:pt>
                <c:pt idx="104">
                  <c:v>134</c:v>
                </c:pt>
                <c:pt idx="105">
                  <c:v>135</c:v>
                </c:pt>
                <c:pt idx="106">
                  <c:v>136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140</c:v>
                </c:pt>
                <c:pt idx="111">
                  <c:v>141</c:v>
                </c:pt>
                <c:pt idx="112">
                  <c:v>142</c:v>
                </c:pt>
                <c:pt idx="113">
                  <c:v>143</c:v>
                </c:pt>
                <c:pt idx="114">
                  <c:v>144</c:v>
                </c:pt>
                <c:pt idx="115">
                  <c:v>145</c:v>
                </c:pt>
                <c:pt idx="116">
                  <c:v>146</c:v>
                </c:pt>
                <c:pt idx="117">
                  <c:v>147</c:v>
                </c:pt>
                <c:pt idx="118">
                  <c:v>148</c:v>
                </c:pt>
                <c:pt idx="119">
                  <c:v>149</c:v>
                </c:pt>
                <c:pt idx="120">
                  <c:v>150</c:v>
                </c:pt>
                <c:pt idx="121">
                  <c:v>151</c:v>
                </c:pt>
                <c:pt idx="122">
                  <c:v>152</c:v>
                </c:pt>
                <c:pt idx="123">
                  <c:v>153</c:v>
                </c:pt>
                <c:pt idx="124">
                  <c:v>154</c:v>
                </c:pt>
                <c:pt idx="125">
                  <c:v>155</c:v>
                </c:pt>
                <c:pt idx="126">
                  <c:v>156</c:v>
                </c:pt>
                <c:pt idx="127">
                  <c:v>157</c:v>
                </c:pt>
                <c:pt idx="128">
                  <c:v>158</c:v>
                </c:pt>
                <c:pt idx="129">
                  <c:v>159</c:v>
                </c:pt>
                <c:pt idx="130">
                  <c:v>160</c:v>
                </c:pt>
                <c:pt idx="131">
                  <c:v>161</c:v>
                </c:pt>
                <c:pt idx="132">
                  <c:v>162</c:v>
                </c:pt>
                <c:pt idx="133">
                  <c:v>163</c:v>
                </c:pt>
                <c:pt idx="134">
                  <c:v>164</c:v>
                </c:pt>
                <c:pt idx="135">
                  <c:v>165</c:v>
                </c:pt>
                <c:pt idx="136">
                  <c:v>166</c:v>
                </c:pt>
                <c:pt idx="137">
                  <c:v>167</c:v>
                </c:pt>
                <c:pt idx="138">
                  <c:v>168</c:v>
                </c:pt>
                <c:pt idx="139">
                  <c:v>169</c:v>
                </c:pt>
                <c:pt idx="140">
                  <c:v>170</c:v>
                </c:pt>
                <c:pt idx="141">
                  <c:v>171</c:v>
                </c:pt>
                <c:pt idx="142">
                  <c:v>172</c:v>
                </c:pt>
                <c:pt idx="143">
                  <c:v>173</c:v>
                </c:pt>
                <c:pt idx="144">
                  <c:v>174</c:v>
                </c:pt>
                <c:pt idx="145">
                  <c:v>175</c:v>
                </c:pt>
                <c:pt idx="146">
                  <c:v>176</c:v>
                </c:pt>
                <c:pt idx="147">
                  <c:v>177</c:v>
                </c:pt>
                <c:pt idx="148">
                  <c:v>178</c:v>
                </c:pt>
                <c:pt idx="149">
                  <c:v>179</c:v>
                </c:pt>
                <c:pt idx="150">
                  <c:v>180</c:v>
                </c:pt>
                <c:pt idx="151">
                  <c:v>181</c:v>
                </c:pt>
                <c:pt idx="152">
                  <c:v>182</c:v>
                </c:pt>
                <c:pt idx="153">
                  <c:v>183</c:v>
                </c:pt>
                <c:pt idx="154">
                  <c:v>184</c:v>
                </c:pt>
                <c:pt idx="155">
                  <c:v>185</c:v>
                </c:pt>
                <c:pt idx="156">
                  <c:v>186</c:v>
                </c:pt>
                <c:pt idx="157">
                  <c:v>187</c:v>
                </c:pt>
                <c:pt idx="158">
                  <c:v>188</c:v>
                </c:pt>
                <c:pt idx="159">
                  <c:v>189</c:v>
                </c:pt>
                <c:pt idx="160">
                  <c:v>190</c:v>
                </c:pt>
                <c:pt idx="161">
                  <c:v>191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195</c:v>
                </c:pt>
              </c:numCache>
            </c:numRef>
          </c:xVal>
          <c:yVal>
            <c:numRef>
              <c:f>SMA_GWconstants_BOCPINCOJun2003!$F$40:$F$205</c:f>
              <c:numCache>
                <c:formatCode>0.0</c:formatCode>
                <c:ptCount val="166"/>
                <c:pt idx="0">
                  <c:v>31.547548663036892</c:v>
                </c:pt>
                <c:pt idx="1">
                  <c:v>32.140142976037879</c:v>
                </c:pt>
                <c:pt idx="2">
                  <c:v>31.316684900389582</c:v>
                </c:pt>
                <c:pt idx="3">
                  <c:v>31.908860775764385</c:v>
                </c:pt>
                <c:pt idx="4">
                  <c:v>30.518650678150905</c:v>
                </c:pt>
                <c:pt idx="5">
                  <c:v>28.561898590841544</c:v>
                </c:pt>
                <c:pt idx="6">
                  <c:v>23.914842659899129</c:v>
                </c:pt>
                <c:pt idx="7">
                  <c:v>22.127586444694813</c:v>
                </c:pt>
                <c:pt idx="8">
                  <c:v>19.717159428733034</c:v>
                </c:pt>
                <c:pt idx="9">
                  <c:v>20.19485219082765</c:v>
                </c:pt>
                <c:pt idx="10">
                  <c:v>22.059873450197287</c:v>
                </c:pt>
                <c:pt idx="11">
                  <c:v>22.820342282631803</c:v>
                </c:pt>
                <c:pt idx="12">
                  <c:v>19.248139739921982</c:v>
                </c:pt>
                <c:pt idx="13">
                  <c:v>14.656338424104362</c:v>
                </c:pt>
                <c:pt idx="14">
                  <c:v>14.113655413513321</c:v>
                </c:pt>
                <c:pt idx="15">
                  <c:v>15.043259194336288</c:v>
                </c:pt>
                <c:pt idx="16">
                  <c:v>18.436240911144221</c:v>
                </c:pt>
                <c:pt idx="17">
                  <c:v>22.876759736077275</c:v>
                </c:pt>
                <c:pt idx="18">
                  <c:v>23.579270084813682</c:v>
                </c:pt>
                <c:pt idx="19">
                  <c:v>20.345555509017856</c:v>
                </c:pt>
                <c:pt idx="20">
                  <c:v>13.458785940595764</c:v>
                </c:pt>
                <c:pt idx="21">
                  <c:v>9.1486690840454603</c:v>
                </c:pt>
                <c:pt idx="22">
                  <c:v>8.9443160979589553</c:v>
                </c:pt>
                <c:pt idx="23">
                  <c:v>8.9946372769072518</c:v>
                </c:pt>
                <c:pt idx="24">
                  <c:v>8.9315150348286974</c:v>
                </c:pt>
                <c:pt idx="25">
                  <c:v>8.3585149277125641</c:v>
                </c:pt>
                <c:pt idx="26">
                  <c:v>7.1906878127939047</c:v>
                </c:pt>
                <c:pt idx="27">
                  <c:v>7.1836795646116816</c:v>
                </c:pt>
                <c:pt idx="28">
                  <c:v>7.7428377794821781</c:v>
                </c:pt>
                <c:pt idx="29">
                  <c:v>7.8770741904356978</c:v>
                </c:pt>
                <c:pt idx="30">
                  <c:v>7.5863901503125328</c:v>
                </c:pt>
                <c:pt idx="31">
                  <c:v>8.4848472568742572</c:v>
                </c:pt>
                <c:pt idx="32">
                  <c:v>10.827298460730304</c:v>
                </c:pt>
                <c:pt idx="33">
                  <c:v>12.546615281295853</c:v>
                </c:pt>
                <c:pt idx="34">
                  <c:v>11.150916528541037</c:v>
                </c:pt>
                <c:pt idx="35">
                  <c:v>9.7550566271714612</c:v>
                </c:pt>
                <c:pt idx="36">
                  <c:v>8.8687401050320407</c:v>
                </c:pt>
                <c:pt idx="37">
                  <c:v>8.7751367069181825</c:v>
                </c:pt>
                <c:pt idx="38">
                  <c:v>8.8795939230422949</c:v>
                </c:pt>
                <c:pt idx="39">
                  <c:v>8.2476570743636213</c:v>
                </c:pt>
                <c:pt idx="40">
                  <c:v>7.0492284888614485</c:v>
                </c:pt>
                <c:pt idx="41">
                  <c:v>6.5868843482076436</c:v>
                </c:pt>
                <c:pt idx="42">
                  <c:v>6.0111204831745599</c:v>
                </c:pt>
                <c:pt idx="43">
                  <c:v>5.6334234249782833</c:v>
                </c:pt>
                <c:pt idx="44">
                  <c:v>4.859140604141273</c:v>
                </c:pt>
                <c:pt idx="45">
                  <c:v>4.8492639302183509</c:v>
                </c:pt>
                <c:pt idx="46">
                  <c:v>4.641021808770077</c:v>
                </c:pt>
                <c:pt idx="47">
                  <c:v>4.4326333461115004</c:v>
                </c:pt>
                <c:pt idx="48">
                  <c:v>4.2240997129723032</c:v>
                </c:pt>
                <c:pt idx="49">
                  <c:v>4.1853231502683332</c:v>
                </c:pt>
                <c:pt idx="50">
                  <c:v>5.3923449805685228</c:v>
                </c:pt>
                <c:pt idx="51">
                  <c:v>4.1639762897692236</c:v>
                </c:pt>
                <c:pt idx="52">
                  <c:v>3.7566555696639337</c:v>
                </c:pt>
                <c:pt idx="53">
                  <c:v>3.4624627800964447</c:v>
                </c:pt>
                <c:pt idx="54">
                  <c:v>3.0265474173854021</c:v>
                </c:pt>
                <c:pt idx="55">
                  <c:v>3.185148599644271</c:v>
                </c:pt>
                <c:pt idx="56">
                  <c:v>3.5984652656367491</c:v>
                </c:pt>
                <c:pt idx="57">
                  <c:v>3.1055077941755904</c:v>
                </c:pt>
                <c:pt idx="58">
                  <c:v>2.5840995099848745</c:v>
                </c:pt>
                <c:pt idx="59">
                  <c:v>2.5722615700416993</c:v>
                </c:pt>
                <c:pt idx="60">
                  <c:v>2.3054401795173334</c:v>
                </c:pt>
                <c:pt idx="61">
                  <c:v>1.8969037794298034</c:v>
                </c:pt>
                <c:pt idx="62">
                  <c:v>1.6298218819119328</c:v>
                </c:pt>
                <c:pt idx="63">
                  <c:v>1.4192449850308453</c:v>
                </c:pt>
                <c:pt idx="64">
                  <c:v>1.4917088910629186</c:v>
                </c:pt>
                <c:pt idx="65">
                  <c:v>1.9887988542722077</c:v>
                </c:pt>
                <c:pt idx="66">
                  <c:v>1.3530893252323339</c:v>
                </c:pt>
                <c:pt idx="67">
                  <c:v>1.0853741783478512</c:v>
                </c:pt>
                <c:pt idx="68">
                  <c:v>0.93080279127908461</c:v>
                </c:pt>
                <c:pt idx="69">
                  <c:v>1.1442277723664516</c:v>
                </c:pt>
                <c:pt idx="70">
                  <c:v>0.77137237255987268</c:v>
                </c:pt>
                <c:pt idx="71">
                  <c:v>0.5739607384356622</c:v>
                </c:pt>
                <c:pt idx="72">
                  <c:v>0.48403340363852543</c:v>
                </c:pt>
                <c:pt idx="73">
                  <c:v>0.48176953329584271</c:v>
                </c:pt>
                <c:pt idx="74">
                  <c:v>0.4878829070298607</c:v>
                </c:pt>
                <c:pt idx="75">
                  <c:v>0.45989919743178453</c:v>
                </c:pt>
                <c:pt idx="76">
                  <c:v>0.33552227693858949</c:v>
                </c:pt>
                <c:pt idx="77">
                  <c:v>0.23934719801493376</c:v>
                </c:pt>
                <c:pt idx="78">
                  <c:v>2.0119699091809973</c:v>
                </c:pt>
                <c:pt idx="79">
                  <c:v>2.3374885871934366</c:v>
                </c:pt>
                <c:pt idx="80">
                  <c:v>1.9832906800738734</c:v>
                </c:pt>
                <c:pt idx="81">
                  <c:v>1.4307634780216985</c:v>
                </c:pt>
                <c:pt idx="82">
                  <c:v>1.2462448038272207</c:v>
                </c:pt>
                <c:pt idx="83">
                  <c:v>1.2032007685771475</c:v>
                </c:pt>
                <c:pt idx="84">
                  <c:v>1.1317311694716019</c:v>
                </c:pt>
                <c:pt idx="85">
                  <c:v>1.6548075012726937</c:v>
                </c:pt>
                <c:pt idx="86">
                  <c:v>2.2060936949206242</c:v>
                </c:pt>
                <c:pt idx="87">
                  <c:v>2.1059862880853553</c:v>
                </c:pt>
                <c:pt idx="88">
                  <c:v>0.94672353887302441</c:v>
                </c:pt>
                <c:pt idx="89">
                  <c:v>1.2258521589367217</c:v>
                </c:pt>
                <c:pt idx="90">
                  <c:v>1.1650750177996287</c:v>
                </c:pt>
                <c:pt idx="91">
                  <c:v>2.9504535011809176</c:v>
                </c:pt>
                <c:pt idx="92">
                  <c:v>2.51002589133723</c:v>
                </c:pt>
                <c:pt idx="93">
                  <c:v>1.6164276005365168</c:v>
                </c:pt>
                <c:pt idx="94">
                  <c:v>1.2805708611970561</c:v>
                </c:pt>
                <c:pt idx="95">
                  <c:v>1.442991098086859</c:v>
                </c:pt>
                <c:pt idx="96">
                  <c:v>1.9649365590954444</c:v>
                </c:pt>
                <c:pt idx="97">
                  <c:v>1.3541102186452085</c:v>
                </c:pt>
                <c:pt idx="98">
                  <c:v>1.904177434190383</c:v>
                </c:pt>
                <c:pt idx="99">
                  <c:v>2.5674156590611803</c:v>
                </c:pt>
                <c:pt idx="100">
                  <c:v>2.5226371131059384</c:v>
                </c:pt>
                <c:pt idx="101">
                  <c:v>3.7803386692048671</c:v>
                </c:pt>
                <c:pt idx="102">
                  <c:v>2.0080435575113889</c:v>
                </c:pt>
                <c:pt idx="103">
                  <c:v>2.2178343774690892</c:v>
                </c:pt>
                <c:pt idx="104">
                  <c:v>1.8328788358442809</c:v>
                </c:pt>
                <c:pt idx="105">
                  <c:v>1.5610988381021664</c:v>
                </c:pt>
                <c:pt idx="106">
                  <c:v>1.3401980564802289</c:v>
                </c:pt>
                <c:pt idx="107">
                  <c:v>1.2268109130244325</c:v>
                </c:pt>
                <c:pt idx="108">
                  <c:v>1.447472903501843</c:v>
                </c:pt>
                <c:pt idx="109">
                  <c:v>1.2801051570632811</c:v>
                </c:pt>
                <c:pt idx="110">
                  <c:v>1.3929859647887912</c:v>
                </c:pt>
                <c:pt idx="111">
                  <c:v>1.3585316489559465</c:v>
                </c:pt>
                <c:pt idx="112">
                  <c:v>1.1455943784837868</c:v>
                </c:pt>
                <c:pt idx="113">
                  <c:v>0.97787793601799011</c:v>
                </c:pt>
                <c:pt idx="114">
                  <c:v>1.028115774782083</c:v>
                </c:pt>
                <c:pt idx="115">
                  <c:v>1.5200116663530936</c:v>
                </c:pt>
                <c:pt idx="116">
                  <c:v>1.4143380188368477</c:v>
                </c:pt>
                <c:pt idx="117">
                  <c:v>1.302917598614115</c:v>
                </c:pt>
                <c:pt idx="118">
                  <c:v>1.1630975956383989</c:v>
                </c:pt>
                <c:pt idx="119">
                  <c:v>1.1279678507813879</c:v>
                </c:pt>
                <c:pt idx="120">
                  <c:v>1.0757665802916552</c:v>
                </c:pt>
                <c:pt idx="121">
                  <c:v>1.0319795974434212</c:v>
                </c:pt>
                <c:pt idx="122">
                  <c:v>0.55769642619137461</c:v>
                </c:pt>
                <c:pt idx="123">
                  <c:v>-0.10638909647084116</c:v>
                </c:pt>
                <c:pt idx="124">
                  <c:v>0.84067510854192395</c:v>
                </c:pt>
                <c:pt idx="125">
                  <c:v>1.0599181434777489</c:v>
                </c:pt>
                <c:pt idx="126">
                  <c:v>0.9251230090523328</c:v>
                </c:pt>
                <c:pt idx="127">
                  <c:v>0.89219155609256706</c:v>
                </c:pt>
                <c:pt idx="128">
                  <c:v>0.82237185202777541</c:v>
                </c:pt>
                <c:pt idx="129">
                  <c:v>0.72982293095824136</c:v>
                </c:pt>
                <c:pt idx="130">
                  <c:v>0.74197120846581388</c:v>
                </c:pt>
                <c:pt idx="131">
                  <c:v>0.70307462936499943</c:v>
                </c:pt>
                <c:pt idx="132">
                  <c:v>0.64994569048734063</c:v>
                </c:pt>
                <c:pt idx="133">
                  <c:v>0.96203072765748288</c:v>
                </c:pt>
                <c:pt idx="134">
                  <c:v>1.4354490321729401</c:v>
                </c:pt>
                <c:pt idx="135">
                  <c:v>1.164062095155544</c:v>
                </c:pt>
                <c:pt idx="136">
                  <c:v>0.34892010481780034</c:v>
                </c:pt>
                <c:pt idx="137">
                  <c:v>0.51063829594014098</c:v>
                </c:pt>
                <c:pt idx="138">
                  <c:v>0.4599096798662774</c:v>
                </c:pt>
                <c:pt idx="139">
                  <c:v>0.39495274640225952</c:v>
                </c:pt>
                <c:pt idx="140">
                  <c:v>0.38939185584003977</c:v>
                </c:pt>
                <c:pt idx="141">
                  <c:v>0.35827702308314979</c:v>
                </c:pt>
                <c:pt idx="142">
                  <c:v>0.33558901428408494</c:v>
                </c:pt>
                <c:pt idx="143">
                  <c:v>0.38645712244460273</c:v>
                </c:pt>
                <c:pt idx="144">
                  <c:v>0.38062439471493992</c:v>
                </c:pt>
                <c:pt idx="145">
                  <c:v>0.36906169210234707</c:v>
                </c:pt>
                <c:pt idx="146">
                  <c:v>0.32628438551853933</c:v>
                </c:pt>
                <c:pt idx="147">
                  <c:v>0.17017414842847778</c:v>
                </c:pt>
                <c:pt idx="148">
                  <c:v>3.9484053486067427E-2</c:v>
                </c:pt>
                <c:pt idx="149">
                  <c:v>0.44391785950559004</c:v>
                </c:pt>
                <c:pt idx="150">
                  <c:v>0.41220824437846071</c:v>
                </c:pt>
                <c:pt idx="151">
                  <c:v>0.28982124839611778</c:v>
                </c:pt>
                <c:pt idx="152">
                  <c:v>0.11640096456144811</c:v>
                </c:pt>
                <c:pt idx="153">
                  <c:v>4.7690552842345357E-2</c:v>
                </c:pt>
                <c:pt idx="154">
                  <c:v>0.31872033963460822</c:v>
                </c:pt>
                <c:pt idx="155">
                  <c:v>0.27820334900697785</c:v>
                </c:pt>
                <c:pt idx="156">
                  <c:v>0.37071456417311743</c:v>
                </c:pt>
                <c:pt idx="157">
                  <c:v>0.14035324278733519</c:v>
                </c:pt>
                <c:pt idx="158">
                  <c:v>7.9832999433657625E-2</c:v>
                </c:pt>
                <c:pt idx="159">
                  <c:v>0.27127316924104294</c:v>
                </c:pt>
                <c:pt idx="160">
                  <c:v>0.28992152950155292</c:v>
                </c:pt>
                <c:pt idx="161">
                  <c:v>0.34532321735867322</c:v>
                </c:pt>
                <c:pt idx="162">
                  <c:v>0.28173604514018791</c:v>
                </c:pt>
                <c:pt idx="163">
                  <c:v>0.34551704303161057</c:v>
                </c:pt>
                <c:pt idx="164">
                  <c:v>0.33561706134617342</c:v>
                </c:pt>
                <c:pt idx="165">
                  <c:v>0.29168014274017862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FC-4190-98BD-2FA510B54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511632"/>
        <c:axId val="543901664"/>
      </c:scatterChart>
      <c:valAx>
        <c:axId val="23951163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01664"/>
        <c:crosses val="autoZero"/>
        <c:crossBetween val="midCat"/>
      </c:valAx>
      <c:valAx>
        <c:axId val="543901664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1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526257</xdr:colOff>
      <xdr:row>8</xdr:row>
      <xdr:rowOff>138112</xdr:rowOff>
    </xdr:from>
    <xdr:to>
      <xdr:col>19</xdr:col>
      <xdr:colOff>573884</xdr:colOff>
      <xdr:row>33</xdr:row>
      <xdr:rowOff>59532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731B8-3889-478F-A6DB-5461D6AE16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0.33972</cdr:x>
      <cdr:y>0.75309</cdr:y>
    </cdr:from>
    <cdr:to>
      <cdr:x>0.59983</cdr:x>
      <cdr:y>0.83533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16995" y="3873524"/>
          <a:ext cx="2003717" cy="42300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FF0000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/>
            <a:t>2 Linear Reservoirs in series</a:t>
          </a:r>
        </a:p>
        <a:p xmlns:a="http://schemas.openxmlformats.org/drawingml/2006/main">
          <a:pPr algn="ctr"/>
          <a:r>
            <a:rPr lang="en-US" sz="900"/>
            <a:t>lnQ(t)</a:t>
          </a:r>
          <a:r>
            <a:rPr lang="en-US" sz="900" baseline="0"/>
            <a:t> = -t/11.7 + ln(t) + ln(47) - ln(11.7)</a:t>
          </a:r>
          <a:endParaRPr lang="en-US" sz="9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jdngroup/Doug_Research/Models/SBC/Parameter_Esti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ting"/>
      <sheetName val="Canopy"/>
      <sheetName val="SMA"/>
      <sheetName val="SMA_GW_constants_BOCELSCO"/>
      <sheetName val="SMA_GWconstants_BOCPINCOSep2013"/>
      <sheetName val="SMA_GWconstants_BOCPINCOJun2003"/>
      <sheetName val="SMA_GWconstants_BOCPINCOJun2011"/>
      <sheetName val="Clark_UH"/>
      <sheetName val="Reservoir_diversion_info"/>
      <sheetName val="PMP"/>
      <sheetName val="Design_Stor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0</v>
          </cell>
          <cell r="E9">
            <v>3.6528732103679999</v>
          </cell>
          <cell r="J9" t="str">
            <v>-</v>
          </cell>
        </row>
        <row r="10">
          <cell r="C10">
            <v>1</v>
          </cell>
          <cell r="E10">
            <v>3.482972130816</v>
          </cell>
          <cell r="J10" t="str">
            <v>-</v>
          </cell>
        </row>
        <row r="11">
          <cell r="C11">
            <v>2</v>
          </cell>
          <cell r="E11">
            <v>3.482972130816</v>
          </cell>
          <cell r="J11" t="str">
            <v>-</v>
          </cell>
        </row>
        <row r="12">
          <cell r="C12">
            <v>3</v>
          </cell>
          <cell r="E12">
            <v>3.5112889774079998</v>
          </cell>
          <cell r="J12" t="str">
            <v>-</v>
          </cell>
        </row>
        <row r="13">
          <cell r="C13">
            <v>4</v>
          </cell>
          <cell r="E13">
            <v>3.2847542046720002</v>
          </cell>
          <cell r="J13" t="str">
            <v>-</v>
          </cell>
        </row>
        <row r="14">
          <cell r="C14">
            <v>5</v>
          </cell>
          <cell r="E14">
            <v>3.1431699717120001</v>
          </cell>
          <cell r="J14" t="str">
            <v>-</v>
          </cell>
        </row>
        <row r="15">
          <cell r="C15">
            <v>6</v>
          </cell>
          <cell r="E15">
            <v>3.0582194319360001</v>
          </cell>
          <cell r="J15" t="str">
            <v>-</v>
          </cell>
        </row>
        <row r="16">
          <cell r="C16">
            <v>7</v>
          </cell>
          <cell r="E16">
            <v>3.001585738752</v>
          </cell>
          <cell r="J16" t="str">
            <v>-</v>
          </cell>
        </row>
        <row r="17">
          <cell r="C17">
            <v>8</v>
          </cell>
          <cell r="E17">
            <v>2.9449520455679998</v>
          </cell>
          <cell r="J17" t="str">
            <v>-</v>
          </cell>
        </row>
        <row r="18">
          <cell r="C18">
            <v>9</v>
          </cell>
          <cell r="E18">
            <v>3.001585738752</v>
          </cell>
          <cell r="J18" t="str">
            <v>-</v>
          </cell>
        </row>
        <row r="19">
          <cell r="C19">
            <v>10</v>
          </cell>
          <cell r="E19">
            <v>2.916635198976</v>
          </cell>
          <cell r="J19" t="str">
            <v>-</v>
          </cell>
        </row>
        <row r="20">
          <cell r="C20">
            <v>11</v>
          </cell>
          <cell r="E20">
            <v>3.0299025853440003</v>
          </cell>
          <cell r="J20" t="str">
            <v>-</v>
          </cell>
        </row>
        <row r="21">
          <cell r="C21">
            <v>12</v>
          </cell>
          <cell r="E21">
            <v>3.6528732103679999</v>
          </cell>
          <cell r="J21" t="str">
            <v>-</v>
          </cell>
        </row>
        <row r="22">
          <cell r="C22">
            <v>13</v>
          </cell>
          <cell r="E22">
            <v>4.3607943751680001</v>
          </cell>
          <cell r="J22" t="str">
            <v>-</v>
          </cell>
        </row>
        <row r="23">
          <cell r="C23">
            <v>14</v>
          </cell>
          <cell r="E23">
            <v>5.4651513922559998</v>
          </cell>
          <cell r="J23" t="str">
            <v>-</v>
          </cell>
        </row>
        <row r="24">
          <cell r="C24">
            <v>15</v>
          </cell>
          <cell r="E24">
            <v>6.5128747161600007</v>
          </cell>
          <cell r="J24" t="str">
            <v>-</v>
          </cell>
        </row>
        <row r="25">
          <cell r="C25">
            <v>16</v>
          </cell>
          <cell r="E25">
            <v>9.0330740628479997</v>
          </cell>
          <cell r="J25" t="str">
            <v>-</v>
          </cell>
        </row>
        <row r="26">
          <cell r="C26">
            <v>17</v>
          </cell>
          <cell r="E26">
            <v>10.505550085631999</v>
          </cell>
          <cell r="J26" t="str">
            <v>-</v>
          </cell>
        </row>
        <row r="27">
          <cell r="C27">
            <v>18</v>
          </cell>
          <cell r="E27">
            <v>11.241788097024001</v>
          </cell>
          <cell r="J27" t="str">
            <v>-</v>
          </cell>
        </row>
        <row r="28">
          <cell r="C28">
            <v>19</v>
          </cell>
          <cell r="E28">
            <v>12.176244034560002</v>
          </cell>
          <cell r="J28" t="str">
            <v>-</v>
          </cell>
        </row>
        <row r="29">
          <cell r="C29">
            <v>20</v>
          </cell>
          <cell r="E29">
            <v>13.59208636416</v>
          </cell>
          <cell r="J29" t="str">
            <v>-</v>
          </cell>
        </row>
        <row r="30">
          <cell r="C30">
            <v>21</v>
          </cell>
          <cell r="E30">
            <v>15.970701477887999</v>
          </cell>
          <cell r="J30" t="str">
            <v>-</v>
          </cell>
        </row>
        <row r="31">
          <cell r="C31">
            <v>22</v>
          </cell>
          <cell r="E31">
            <v>19.8217926144</v>
          </cell>
          <cell r="J31">
            <v>3.6914806512516019</v>
          </cell>
        </row>
        <row r="32">
          <cell r="C32">
            <v>23</v>
          </cell>
          <cell r="E32">
            <v>23.191497358848004</v>
          </cell>
          <cell r="J32">
            <v>6.7775584756979415</v>
          </cell>
        </row>
        <row r="33">
          <cell r="C33">
            <v>24</v>
          </cell>
          <cell r="E33">
            <v>25.343577699840001</v>
          </cell>
          <cell r="J33">
            <v>9.3326980210360659</v>
          </cell>
        </row>
        <row r="34">
          <cell r="C34">
            <v>25</v>
          </cell>
          <cell r="E34">
            <v>27.439024347648004</v>
          </cell>
          <cell r="J34">
            <v>11.423222377748145</v>
          </cell>
        </row>
        <row r="35">
          <cell r="C35">
            <v>26</v>
          </cell>
          <cell r="E35">
            <v>30.865362785280002</v>
          </cell>
          <cell r="J35">
            <v>13.108147678465995</v>
          </cell>
        </row>
        <row r="36">
          <cell r="C36">
            <v>27</v>
          </cell>
          <cell r="E36">
            <v>32.281205114880002</v>
          </cell>
          <cell r="J36">
            <v>14.439935482598141</v>
          </cell>
        </row>
        <row r="37">
          <cell r="C37">
            <v>28</v>
          </cell>
          <cell r="E37">
            <v>34.263384376319998</v>
          </cell>
          <cell r="J37">
            <v>15.46517090186261</v>
          </cell>
        </row>
        <row r="38">
          <cell r="C38">
            <v>29</v>
          </cell>
          <cell r="E38">
            <v>35.679226705920001</v>
          </cell>
          <cell r="J38">
            <v>16.225173586182713</v>
          </cell>
        </row>
        <row r="39">
          <cell r="C39">
            <v>30</v>
          </cell>
          <cell r="E39">
            <v>34.829721308159996</v>
          </cell>
          <cell r="F39">
            <v>3.2821726451231026</v>
          </cell>
          <cell r="G39" t="str">
            <v>-</v>
          </cell>
          <cell r="H39" t="str">
            <v>-</v>
          </cell>
          <cell r="J39">
            <v>16.756548021130197</v>
          </cell>
        </row>
        <row r="40">
          <cell r="C40">
            <v>31</v>
          </cell>
          <cell r="E40">
            <v>35.396058239999995</v>
          </cell>
          <cell r="F40">
            <v>3.2559152639621178</v>
          </cell>
          <cell r="G40">
            <v>32.140142976037879</v>
          </cell>
          <cell r="H40">
            <v>29</v>
          </cell>
          <cell r="J40">
            <v>17.0916789815528</v>
          </cell>
          <cell r="M40">
            <v>2.8385917358099855</v>
          </cell>
        </row>
        <row r="41">
          <cell r="C41">
            <v>32</v>
          </cell>
          <cell r="E41">
            <v>34.546552842240004</v>
          </cell>
          <cell r="F41">
            <v>3.2298679418504204</v>
          </cell>
          <cell r="G41">
            <v>31.316684900389582</v>
          </cell>
          <cell r="H41">
            <v>27.201999999999998</v>
          </cell>
          <cell r="J41">
            <v>17.25917743557202</v>
          </cell>
          <cell r="M41">
            <v>2.8483440272526641</v>
          </cell>
        </row>
        <row r="42">
          <cell r="C42">
            <v>33</v>
          </cell>
          <cell r="E42">
            <v>35.112889774080003</v>
          </cell>
          <cell r="F42">
            <v>3.2040289983156169</v>
          </cell>
          <cell r="G42">
            <v>31.908860775764385</v>
          </cell>
          <cell r="H42">
            <v>25.515475999999996</v>
          </cell>
          <cell r="J42">
            <v>17.284281693660127</v>
          </cell>
          <cell r="M42">
            <v>2.8497975158806468</v>
          </cell>
        </row>
        <row r="43">
          <cell r="C43">
            <v>34</v>
          </cell>
          <cell r="E43">
            <v>33.697047444479999</v>
          </cell>
          <cell r="F43">
            <v>3.178396766329092</v>
          </cell>
          <cell r="G43">
            <v>30.518650678150905</v>
          </cell>
          <cell r="H43">
            <v>23.933516487999995</v>
          </cell>
          <cell r="J43">
            <v>17.189218144344991</v>
          </cell>
          <cell r="M43">
            <v>2.844282335192537</v>
          </cell>
        </row>
        <row r="44">
          <cell r="C44">
            <v>35</v>
          </cell>
          <cell r="E44">
            <v>31.714868183040004</v>
          </cell>
          <cell r="F44">
            <v>3.1529695921984597</v>
          </cell>
          <cell r="G44">
            <v>28.561898590841544</v>
          </cell>
          <cell r="H44">
            <v>22.449638465743991</v>
          </cell>
          <cell r="J44">
            <v>16.993525507009373</v>
          </cell>
          <cell r="M44">
            <v>2.8328324189846117</v>
          </cell>
        </row>
        <row r="45">
          <cell r="C45">
            <v>36</v>
          </cell>
          <cell r="E45">
            <v>27.04258849536</v>
          </cell>
          <cell r="F45">
            <v>3.1277458354608711</v>
          </cell>
          <cell r="G45">
            <v>23.914842659899129</v>
          </cell>
          <cell r="H45">
            <v>21.057760880867864</v>
          </cell>
          <cell r="J45">
            <v>16.714346159394221</v>
          </cell>
          <cell r="M45">
            <v>2.8162674021099172</v>
          </cell>
        </row>
        <row r="46">
          <cell r="C46">
            <v>37</v>
          </cell>
          <cell r="E46">
            <v>25.230310313472</v>
          </cell>
          <cell r="F46">
            <v>3.1027238687771845</v>
          </cell>
          <cell r="G46">
            <v>22.127586444694813</v>
          </cell>
          <cell r="H46">
            <v>19.752179706254054</v>
          </cell>
          <cell r="J46">
            <v>16.366687759278818</v>
          </cell>
          <cell r="M46">
            <v>2.7952480348858417</v>
          </cell>
        </row>
        <row r="47">
          <cell r="C47">
            <v>38</v>
          </cell>
          <cell r="E47">
            <v>22.79506150656</v>
          </cell>
          <cell r="F47">
            <v>3.077902077826967</v>
          </cell>
          <cell r="G47">
            <v>19.717159428733034</v>
          </cell>
          <cell r="H47">
            <v>18.527544564466304</v>
          </cell>
          <cell r="J47">
            <v>15.963658073206579</v>
          </cell>
          <cell r="M47">
            <v>2.7703147683406302</v>
          </cell>
        </row>
        <row r="48">
          <cell r="C48">
            <v>39</v>
          </cell>
          <cell r="E48">
            <v>23.248131052032001</v>
          </cell>
          <cell r="F48">
            <v>3.0532788612043511</v>
          </cell>
          <cell r="G48">
            <v>20.19485219082765</v>
          </cell>
          <cell r="H48">
            <v>17.37883680146939</v>
          </cell>
          <cell r="J48">
            <v>15.516675647156795</v>
          </cell>
          <cell r="M48">
            <v>2.741915293818932</v>
          </cell>
        </row>
        <row r="49">
          <cell r="C49">
            <v>40</v>
          </cell>
          <cell r="E49">
            <v>25.088726080512004</v>
          </cell>
          <cell r="F49">
            <v>3.0288526303147161</v>
          </cell>
          <cell r="G49">
            <v>22.059873450197287</v>
          </cell>
          <cell r="H49">
            <v>16.301348919778285</v>
          </cell>
          <cell r="J49">
            <v>15.035658702094933</v>
          </cell>
          <cell r="M49">
            <v>2.7104246267275611</v>
          </cell>
        </row>
        <row r="50">
          <cell r="C50">
            <v>41</v>
          </cell>
          <cell r="E50">
            <v>25.824964091904</v>
          </cell>
          <cell r="F50">
            <v>3.0046218092721984</v>
          </cell>
          <cell r="G50">
            <v>22.820342282631803</v>
          </cell>
          <cell r="H50">
            <v>15.290665286752031</v>
          </cell>
          <cell r="J50">
            <v>14.529194408971737</v>
          </cell>
          <cell r="M50">
            <v>2.6761600327534651</v>
          </cell>
        </row>
        <row r="51">
          <cell r="C51">
            <v>42</v>
          </cell>
          <cell r="E51">
            <v>22.228724574720001</v>
          </cell>
          <cell r="F51">
            <v>2.9805848347980208</v>
          </cell>
          <cell r="G51">
            <v>19.248139739921982</v>
          </cell>
          <cell r="H51">
            <v>14.342644038973404</v>
          </cell>
          <cell r="J51">
            <v>14.004690490807857</v>
          </cell>
          <cell r="M51">
            <v>2.6393923085612507</v>
          </cell>
        </row>
        <row r="52">
          <cell r="C52">
            <v>43</v>
          </cell>
          <cell r="E52">
            <v>17.613078580223998</v>
          </cell>
          <cell r="F52">
            <v>2.9567401561196367</v>
          </cell>
          <cell r="G52">
            <v>14.656338424104362</v>
          </cell>
          <cell r="H52">
            <v>13.45340010855705</v>
          </cell>
          <cell r="J52">
            <v>13.46851091201693</v>
          </cell>
          <cell r="M52">
            <v>2.6003544358344972</v>
          </cell>
        </row>
        <row r="53">
          <cell r="C53">
            <v>44</v>
          </cell>
          <cell r="E53">
            <v>17.046741648384</v>
          </cell>
          <cell r="F53">
            <v>2.9330862348706792</v>
          </cell>
          <cell r="G53">
            <v>14.113655413513321</v>
          </cell>
          <cell r="H53">
            <v>12.619289301826512</v>
          </cell>
          <cell r="J53">
            <v>12.926097245287519</v>
          </cell>
          <cell r="M53">
            <v>2.5592483100436842</v>
          </cell>
        </row>
        <row r="54">
          <cell r="C54">
            <v>45</v>
          </cell>
          <cell r="E54">
            <v>17.952880739328002</v>
          </cell>
          <cell r="F54">
            <v>2.9096215449917135</v>
          </cell>
          <cell r="G54">
            <v>15.043259194336288</v>
          </cell>
          <cell r="H54">
            <v>11.836893365113268</v>
          </cell>
          <cell r="J54">
            <v>12.38207715252933</v>
          </cell>
          <cell r="M54">
            <v>2.5162500361008338</v>
          </cell>
        </row>
        <row r="55">
          <cell r="C55">
            <v>46</v>
          </cell>
          <cell r="E55">
            <v>21.322585483776002</v>
          </cell>
          <cell r="F55">
            <v>2.88634457263178</v>
          </cell>
          <cell r="G55">
            <v>18.436240911144221</v>
          </cell>
          <cell r="H55">
            <v>11.103005976476245</v>
          </cell>
          <cell r="J55">
            <v>11.840361277106174</v>
          </cell>
          <cell r="M55">
            <v>2.471514142259442</v>
          </cell>
        </row>
        <row r="56">
          <cell r="C56">
            <v>47</v>
          </cell>
          <cell r="E56">
            <v>25.740013552128001</v>
          </cell>
          <cell r="F56">
            <v>2.8632538160507255</v>
          </cell>
          <cell r="G56">
            <v>22.876759736077275</v>
          </cell>
          <cell r="H56">
            <v>10.414619605934718</v>
          </cell>
          <cell r="J56">
            <v>11.304229718478805</v>
          </cell>
          <cell r="M56">
            <v>2.425176967051077</v>
          </cell>
        </row>
        <row r="57">
          <cell r="C57">
            <v>48</v>
          </cell>
          <cell r="E57">
            <v>26.419617870336001</v>
          </cell>
          <cell r="F57">
            <v>2.8403477855223196</v>
          </cell>
          <cell r="G57">
            <v>23.579270084813682</v>
          </cell>
          <cell r="H57">
            <v>9.7689131903667636</v>
          </cell>
          <cell r="J57">
            <v>10.776409146239065</v>
          </cell>
          <cell r="M57">
            <v>2.3773594066722774</v>
          </cell>
        </row>
        <row r="58">
          <cell r="C58">
            <v>49</v>
          </cell>
          <cell r="E58">
            <v>23.163180512255998</v>
          </cell>
          <cell r="F58">
            <v>2.8176250032381409</v>
          </cell>
          <cell r="G58">
            <v>20.345555509017856</v>
          </cell>
          <cell r="H58">
            <v>9.1632405725640229</v>
          </cell>
          <cell r="J58">
            <v>10.259141507219589</v>
          </cell>
          <cell r="M58">
            <v>2.3281691624815055</v>
          </cell>
        </row>
        <row r="59">
          <cell r="C59">
            <v>50</v>
          </cell>
          <cell r="E59">
            <v>16.253869943807999</v>
          </cell>
          <cell r="F59">
            <v>2.7950840032122359</v>
          </cell>
          <cell r="G59">
            <v>13.458785940595764</v>
          </cell>
          <cell r="H59">
            <v>8.5951196570650552</v>
          </cell>
          <cell r="J59">
            <v>9.7542451858999968</v>
          </cell>
          <cell r="M59">
            <v>2.2777025939311293</v>
          </cell>
        </row>
        <row r="60">
          <cell r="C60">
            <v>51</v>
          </cell>
          <cell r="E60">
            <v>11.921392415231999</v>
          </cell>
          <cell r="F60">
            <v>2.7727233311865382</v>
          </cell>
          <cell r="G60">
            <v>9.1486690840454603</v>
          </cell>
          <cell r="H60">
            <v>8.0622222383270188</v>
          </cell>
          <cell r="J60">
            <v>9.2631693937822739</v>
          </cell>
          <cell r="M60">
            <v>2.226046257245164</v>
          </cell>
        </row>
        <row r="61">
          <cell r="C61">
            <v>52</v>
          </cell>
          <cell r="E61">
            <v>11.694857642496</v>
          </cell>
          <cell r="F61">
            <v>2.7505415445370454</v>
          </cell>
          <cell r="G61">
            <v>8.9443160979589553</v>
          </cell>
          <cell r="H61">
            <v>7.5623644595507447</v>
          </cell>
          <cell r="J61">
            <v>8.7870424869418642</v>
          </cell>
          <cell r="M61">
            <v>2.1732781917065087</v>
          </cell>
        </row>
        <row r="62">
          <cell r="C62">
            <v>53</v>
          </cell>
          <cell r="E62">
            <v>11.723174489088001</v>
          </cell>
          <cell r="F62">
            <v>2.7285372121807487</v>
          </cell>
          <cell r="G62">
            <v>8.9946372769072518</v>
          </cell>
          <cell r="H62">
            <v>7.0934978630585972</v>
          </cell>
          <cell r="J62">
            <v>8.3267148418194896</v>
          </cell>
          <cell r="M62">
            <v>2.1194690016594424</v>
          </cell>
        </row>
        <row r="63">
          <cell r="C63">
            <v>54</v>
          </cell>
          <cell r="E63">
            <v>11.638223949312</v>
          </cell>
          <cell r="F63">
            <v>2.7067089144833028</v>
          </cell>
          <cell r="G63">
            <v>8.9315150348286974</v>
          </cell>
          <cell r="H63">
            <v>6.6537009955489639</v>
          </cell>
          <cell r="J63">
            <v>7.8827968568149878</v>
          </cell>
          <cell r="M63">
            <v>2.0646827719645495</v>
          </cell>
        </row>
        <row r="64">
          <cell r="C64">
            <v>55</v>
          </cell>
          <cell r="E64">
            <v>11.043570170880001</v>
          </cell>
          <cell r="F64">
            <v>2.6850552431674362</v>
          </cell>
          <cell r="G64">
            <v>8.3585149277125641</v>
          </cell>
          <cell r="H64">
            <v>6.241171533824927</v>
          </cell>
          <cell r="J64">
            <v>7.4556925907548299</v>
          </cell>
          <cell r="M64">
            <v>2.0089778467525843</v>
          </cell>
        </row>
        <row r="65">
          <cell r="C65">
            <v>56</v>
          </cell>
          <cell r="E65">
            <v>9.854262614016001</v>
          </cell>
          <cell r="F65">
            <v>2.6635748012220963</v>
          </cell>
          <cell r="G65">
            <v>7.1906878127939047</v>
          </cell>
          <cell r="H65">
            <v>5.8542188987277815</v>
          </cell>
          <cell r="J65">
            <v>7.0456294982633159</v>
          </cell>
          <cell r="M65">
            <v>1.9524074952641897</v>
          </cell>
        </row>
        <row r="66">
          <cell r="C66">
            <v>57</v>
          </cell>
          <cell r="E66">
            <v>9.8259457674240007</v>
          </cell>
          <cell r="F66">
            <v>2.6422662028123196</v>
          </cell>
          <cell r="G66">
            <v>7.1836795646116816</v>
          </cell>
          <cell r="H66">
            <v>5.4912573270066583</v>
          </cell>
          <cell r="J66">
            <v>6.652684675960173</v>
          </cell>
          <cell r="M66">
            <v>1.8950204838692395</v>
          </cell>
        </row>
        <row r="67">
          <cell r="C67">
            <v>58</v>
          </cell>
          <cell r="E67">
            <v>10.363965852671999</v>
          </cell>
          <cell r="F67">
            <v>2.6211280731898214</v>
          </cell>
          <cell r="G67">
            <v>7.7428377794821781</v>
          </cell>
          <cell r="H67">
            <v>5.1507993727322452</v>
          </cell>
          <cell r="J67">
            <v>6.2768079917684227</v>
          </cell>
          <cell r="M67">
            <v>1.8368615696957074</v>
          </cell>
        </row>
        <row r="68">
          <cell r="C68">
            <v>59</v>
          </cell>
          <cell r="E68">
            <v>10.47723323904</v>
          </cell>
          <cell r="F68">
            <v>2.6001590486043025</v>
          </cell>
          <cell r="G68">
            <v>7.8770741904356978</v>
          </cell>
          <cell r="H68">
            <v>4.8314498116228455</v>
          </cell>
          <cell r="J68">
            <v>5.9178424320229643</v>
          </cell>
          <cell r="M68">
            <v>1.7779719284162221</v>
          </cell>
        </row>
        <row r="69">
          <cell r="C69">
            <v>60</v>
          </cell>
          <cell r="E69">
            <v>10.165747926528001</v>
          </cell>
          <cell r="F69">
            <v>2.5793577762154678</v>
          </cell>
          <cell r="G69">
            <v>7.5863901503125328</v>
          </cell>
          <cell r="H69">
            <v>4.5318999233022286</v>
          </cell>
          <cell r="J69">
            <v>5.5755419671391087</v>
          </cell>
          <cell r="M69">
            <v>1.7183895264578362</v>
          </cell>
        </row>
        <row r="70">
          <cell r="C70">
            <v>61</v>
          </cell>
          <cell r="E70">
            <v>11.043570170880001</v>
          </cell>
          <cell r="F70">
            <v>2.5587229140057444</v>
          </cell>
          <cell r="G70">
            <v>8.4848472568742572</v>
          </cell>
          <cell r="H70">
            <v>4.25092212805749</v>
          </cell>
          <cell r="J70">
            <v>5.2495872059832838</v>
          </cell>
          <cell r="M70">
            <v>1.6581494460804795</v>
          </cell>
        </row>
        <row r="71">
          <cell r="C71">
            <v>62</v>
          </cell>
          <cell r="E71">
            <v>13.365551591424001</v>
          </cell>
          <cell r="F71">
            <v>2.5382531306936977</v>
          </cell>
          <cell r="G71">
            <v>10.827298460730304</v>
          </cell>
          <cell r="H71">
            <v>3.9873649561179261</v>
          </cell>
          <cell r="J71">
            <v>4.9395990814699715</v>
          </cell>
          <cell r="M71">
            <v>1.5972841703092047</v>
          </cell>
        </row>
        <row r="72">
          <cell r="C72">
            <v>63</v>
          </cell>
          <cell r="E72">
            <v>15.064562386944001</v>
          </cell>
          <cell r="F72">
            <v>2.5179471056481484</v>
          </cell>
          <cell r="G72">
            <v>12.546615281295853</v>
          </cell>
          <cell r="H72">
            <v>3.7401483288386141</v>
          </cell>
          <cell r="J72">
            <v>4.6451507850038096</v>
          </cell>
          <cell r="M72">
            <v>1.5358238335266186</v>
          </cell>
        </row>
        <row r="73">
          <cell r="C73">
            <v>64</v>
          </cell>
          <cell r="E73">
            <v>13.648720057344001</v>
          </cell>
          <cell r="F73">
            <v>2.4978035288029634</v>
          </cell>
          <cell r="G73">
            <v>11.150916528541037</v>
          </cell>
          <cell r="H73">
            <v>3.50825913245062</v>
          </cell>
          <cell r="J73">
            <v>4.3657781449342954</v>
          </cell>
          <cell r="M73">
            <v>1.473796442575166</v>
          </cell>
        </row>
        <row r="74">
          <cell r="C74">
            <v>65</v>
          </cell>
          <cell r="E74">
            <v>12.232877727744</v>
          </cell>
          <cell r="F74">
            <v>2.4778211005725392</v>
          </cell>
          <cell r="G74">
            <v>9.7550566271714612</v>
          </cell>
          <cell r="H74">
            <v>3.2907470662386809</v>
          </cell>
          <cell r="J74">
            <v>4.1009886239578153</v>
          </cell>
          <cell r="M74">
            <v>1.411228072438218</v>
          </cell>
        </row>
        <row r="75">
          <cell r="C75">
            <v>66</v>
          </cell>
          <cell r="E75">
            <v>11.3267386368</v>
          </cell>
          <cell r="F75">
            <v>2.4579985317679589</v>
          </cell>
          <cell r="G75">
            <v>8.8687401050320407</v>
          </cell>
          <cell r="H75">
            <v>3.0867207481318828</v>
          </cell>
          <cell r="J75">
            <v>3.8502690921749401</v>
          </cell>
          <cell r="M75">
            <v>1.34814303992863</v>
          </cell>
        </row>
        <row r="76">
          <cell r="C76">
            <v>67</v>
          </cell>
          <cell r="E76">
            <v>11.213471250431999</v>
          </cell>
          <cell r="F76">
            <v>2.4383345435138155</v>
          </cell>
          <cell r="G76">
            <v>8.7751367069181825</v>
          </cell>
          <cell r="H76">
            <v>2.8953440617477053</v>
          </cell>
          <cell r="J76">
            <v>3.6130925160969634</v>
          </cell>
          <cell r="M76">
            <v>1.2845640582857589</v>
          </cell>
        </row>
        <row r="77">
          <cell r="C77">
            <v>68</v>
          </cell>
          <cell r="E77">
            <v>11.298421790208</v>
          </cell>
          <cell r="F77">
            <v>2.4188278671657044</v>
          </cell>
          <cell r="G77">
            <v>8.8795939230422949</v>
          </cell>
          <cell r="H77">
            <v>2.7158327299193479</v>
          </cell>
          <cell r="J77">
            <v>3.3889236891199905</v>
          </cell>
          <cell r="M77">
            <v>1.2205123751450762</v>
          </cell>
        </row>
        <row r="78">
          <cell r="C78">
            <v>69</v>
          </cell>
          <cell r="E78">
            <v>10.647134318592</v>
          </cell>
          <cell r="F78">
            <v>2.3994772442283789</v>
          </cell>
          <cell r="G78">
            <v>8.2476570743636213</v>
          </cell>
          <cell r="H78">
            <v>2.5474511006643481</v>
          </cell>
          <cell r="J78">
            <v>3.1772241156890062</v>
          </cell>
          <cell r="M78">
            <v>1.1560078959812619</v>
          </cell>
        </row>
        <row r="79">
          <cell r="C79">
            <v>70</v>
          </cell>
          <cell r="E79">
            <v>9.4295099151360002</v>
          </cell>
          <cell r="F79">
            <v>2.3802814262745517</v>
          </cell>
          <cell r="G79">
            <v>7.0492284888614485</v>
          </cell>
          <cell r="H79">
            <v>2.3895091324231581</v>
          </cell>
          <cell r="J79">
            <v>2.9774561494150595</v>
          </cell>
          <cell r="M79">
            <v>1.091069294822351</v>
          </cell>
        </row>
        <row r="80">
          <cell r="C80">
            <v>71</v>
          </cell>
          <cell r="E80">
            <v>8.9481235230719989</v>
          </cell>
          <cell r="F80">
            <v>2.3612391748643553</v>
          </cell>
          <cell r="G80">
            <v>6.5868843482076436</v>
          </cell>
          <cell r="H80">
            <v>2.2413595662129224</v>
          </cell>
          <cell r="J80">
            <v>2.7890864746561475</v>
          </cell>
          <cell r="M80">
            <v>1.0257141137782235</v>
          </cell>
        </row>
        <row r="81">
          <cell r="C81">
            <v>72</v>
          </cell>
          <cell r="E81">
            <v>8.3534697446399999</v>
          </cell>
          <cell r="F81">
            <v>2.3423492614654404</v>
          </cell>
          <cell r="G81">
            <v>6.0111204831745599</v>
          </cell>
          <cell r="H81">
            <v>2.1023952731077209</v>
          </cell>
          <cell r="J81">
            <v>2.6115890114090301</v>
          </cell>
          <cell r="M81">
            <v>0.95995885271275716</v>
          </cell>
        </row>
        <row r="82">
          <cell r="C82">
            <v>73</v>
          </cell>
          <cell r="E82">
            <v>7.9570338923520003</v>
          </cell>
          <cell r="F82">
            <v>2.323610467373717</v>
          </cell>
          <cell r="G82">
            <v>5.6334234249782833</v>
          </cell>
          <cell r="H82">
            <v>1.972046766175042</v>
          </cell>
          <cell r="J82">
            <v>2.4444473146788526</v>
          </cell>
          <cell r="M82">
            <v>0.89381905020821195</v>
          </cell>
        </row>
        <row r="83">
          <cell r="C83">
            <v>74</v>
          </cell>
          <cell r="E83">
            <v>7.1641621877760002</v>
          </cell>
          <cell r="F83">
            <v>2.3050215836347272</v>
          </cell>
          <cell r="G83">
            <v>4.859140604141273</v>
          </cell>
          <cell r="H83">
            <v>1.8497798666721894</v>
          </cell>
          <cell r="J83">
            <v>2.2871565316997096</v>
          </cell>
          <cell r="M83">
            <v>0.82730935681726026</v>
          </cell>
        </row>
        <row r="84">
          <cell r="C84">
            <v>75</v>
          </cell>
          <cell r="E84">
            <v>7.1358453411839999</v>
          </cell>
          <cell r="F84">
            <v>2.286581410965649</v>
          </cell>
          <cell r="G84">
            <v>4.8492639302183509</v>
          </cell>
          <cell r="H84">
            <v>1.7350935149385132</v>
          </cell>
          <cell r="J84">
            <v>2.1392249733852453</v>
          </cell>
          <cell r="M84">
            <v>0.7604436014677658</v>
          </cell>
        </row>
        <row r="85">
          <cell r="C85">
            <v>76</v>
          </cell>
          <cell r="E85">
            <v>6.9093105684480003</v>
          </cell>
          <cell r="F85">
            <v>2.2682887596779238</v>
          </cell>
          <cell r="G85">
            <v>4.641021808770077</v>
          </cell>
          <cell r="H85">
            <v>1.6275177170123254</v>
          </cell>
          <cell r="J85">
            <v>2.000175350115204</v>
          </cell>
          <cell r="M85">
            <v>0.69323485177431632</v>
          </cell>
        </row>
        <row r="86">
          <cell r="C86">
            <v>77</v>
          </cell>
          <cell r="E86">
            <v>6.6827757957120006</v>
          </cell>
          <cell r="F86">
            <v>2.2501424496005002</v>
          </cell>
          <cell r="G86">
            <v>4.4326333461115004</v>
          </cell>
          <cell r="H86">
            <v>1.5266116185575609</v>
          </cell>
          <cell r="J86">
            <v>1.8695457163404077</v>
          </cell>
          <cell r="M86">
            <v>0.62569546891534777</v>
          </cell>
        </row>
        <row r="87">
          <cell r="C87">
            <v>78</v>
          </cell>
          <cell r="E87">
            <v>6.4562410229760001</v>
          </cell>
          <cell r="F87">
            <v>2.2321413100036969</v>
          </cell>
          <cell r="G87">
            <v>4.2240997129723032</v>
          </cell>
          <cell r="H87">
            <v>1.4319616982069925</v>
          </cell>
          <cell r="J87">
            <v>1.746890163450503</v>
          </cell>
          <cell r="M87">
            <v>0.55783715765310227</v>
          </cell>
        </row>
        <row r="88">
          <cell r="C88">
            <v>79</v>
          </cell>
          <cell r="E88">
            <v>6.3996073297920004</v>
          </cell>
          <cell r="F88">
            <v>2.2142841795236667</v>
          </cell>
          <cell r="G88">
            <v>4.1853231502683332</v>
          </cell>
          <cell r="H88">
            <v>1.3431800729181584</v>
          </cell>
          <cell r="J88">
            <v>1.6317792958378701</v>
          </cell>
          <cell r="M88">
            <v>0.48967101200332408</v>
          </cell>
        </row>
        <row r="89">
          <cell r="C89">
            <v>80</v>
          </cell>
          <cell r="E89">
            <v>7.5889148866560001</v>
          </cell>
          <cell r="F89">
            <v>2.1965699060874773</v>
          </cell>
          <cell r="G89">
            <v>5.3923449805685228</v>
          </cell>
          <cell r="H89">
            <v>1.2599029083972326</v>
          </cell>
          <cell r="J89">
            <v>1.5238005210546677</v>
          </cell>
          <cell r="M89">
            <v>0.42120755700097856</v>
          </cell>
        </row>
        <row r="90">
          <cell r="C90">
            <v>81</v>
          </cell>
          <cell r="E90">
            <v>6.3429736366080007</v>
          </cell>
          <cell r="F90">
            <v>2.1789973468387775</v>
          </cell>
          <cell r="G90">
            <v>4.1639762897692236</v>
          </cell>
          <cell r="H90">
            <v>1.1817889280766041</v>
          </cell>
          <cell r="J90">
            <v>1.4225581813506962</v>
          </cell>
          <cell r="M90">
            <v>0.35245678695571225</v>
          </cell>
        </row>
        <row r="91">
          <cell r="C91">
            <v>82</v>
          </cell>
          <cell r="E91">
            <v>5.9182209377280008</v>
          </cell>
          <cell r="F91">
            <v>2.1615653680640672</v>
          </cell>
          <cell r="G91">
            <v>3.7566555696639337</v>
          </cell>
          <cell r="H91">
            <v>1.1085180145358546</v>
          </cell>
          <cell r="J91">
            <v>1.3276735506546049</v>
          </cell>
          <cell r="M91">
            <v>0.28342820054527706</v>
          </cell>
        </row>
        <row r="92">
          <cell r="C92">
            <v>83</v>
          </cell>
          <cell r="E92">
            <v>5.6067356252159994</v>
          </cell>
          <cell r="F92">
            <v>2.1442728451195547</v>
          </cell>
          <cell r="G92">
            <v>3.4624627800964447</v>
          </cell>
          <cell r="H92">
            <v>1.0397898976346314</v>
          </cell>
          <cell r="J92">
            <v>1.2387847181812706</v>
          </cell>
          <cell r="M92">
            <v>0.21413083305541125</v>
          </cell>
        </row>
        <row r="93">
          <cell r="C93">
            <v>84</v>
          </cell>
          <cell r="E93">
            <v>5.1536660797440002</v>
          </cell>
          <cell r="F93">
            <v>2.127118662358598</v>
          </cell>
          <cell r="G93">
            <v>3.0265474173854021</v>
          </cell>
          <cell r="H93">
            <v>0.9753229239812844</v>
          </cell>
          <cell r="J93">
            <v>1.1555463772789614</v>
          </cell>
          <cell r="M93">
            <v>0.14457328604020514</v>
          </cell>
        </row>
        <row r="94">
          <cell r="C94">
            <v>85</v>
          </cell>
          <cell r="E94">
            <v>5.2952503127039998</v>
          </cell>
          <cell r="F94">
            <v>2.1101017130597288</v>
          </cell>
          <cell r="G94">
            <v>3.185148599644271</v>
          </cell>
          <cell r="H94">
            <v>0.91485290269444453</v>
          </cell>
          <cell r="J94">
            <v>1.0776295358395795</v>
          </cell>
          <cell r="M94">
            <v>7.4763754646697933E-2</v>
          </cell>
        </row>
        <row r="95">
          <cell r="C95">
            <v>86</v>
          </cell>
          <cell r="E95">
            <v>5.6916861649920003</v>
          </cell>
          <cell r="F95">
            <v>2.0932208993552512</v>
          </cell>
          <cell r="G95">
            <v>3.5984652656367491</v>
          </cell>
          <cell r="H95">
            <v>0.85813202272738909</v>
          </cell>
          <cell r="J95">
            <v>1.0047211625554331</v>
          </cell>
          <cell r="M95">
            <v>4.7100528210162196E-3</v>
          </cell>
        </row>
        <row r="96">
          <cell r="C96">
            <v>87</v>
          </cell>
          <cell r="E96">
            <v>5.1819829263359996</v>
          </cell>
          <cell r="F96">
            <v>2.0764751321604091</v>
          </cell>
          <cell r="G96">
            <v>3.1055077941755904</v>
          </cell>
          <cell r="H96">
            <v>0.80492783731829076</v>
          </cell>
          <cell r="J96">
            <v>0.93652378149090121</v>
          </cell>
          <cell r="M96">
            <v>-6.5580363409841524E-2</v>
          </cell>
        </row>
        <row r="97">
          <cell r="C97">
            <v>88</v>
          </cell>
          <cell r="E97">
            <v>4.6439628410880003</v>
          </cell>
          <cell r="F97">
            <v>2.0598633311031258</v>
          </cell>
          <cell r="G97">
            <v>2.5840995099848745</v>
          </cell>
          <cell r="H97">
            <v>0.75502231140455667</v>
          </cell>
          <cell r="J97">
            <v>0.87275502582392983</v>
          </cell>
          <cell r="M97">
            <v>-0.136100374406948</v>
          </cell>
        </row>
        <row r="98">
          <cell r="C98">
            <v>89</v>
          </cell>
          <cell r="E98">
            <v>4.615645994496</v>
          </cell>
          <cell r="F98">
            <v>2.0433844244543007</v>
          </cell>
          <cell r="G98">
            <v>2.5722615700416993</v>
          </cell>
          <cell r="H98">
            <v>0.7082109280974741</v>
          </cell>
          <cell r="J98">
            <v>0.81314716017959709</v>
          </cell>
          <cell r="M98">
            <v>-0.20684317698345289</v>
          </cell>
        </row>
        <row r="99">
          <cell r="C99">
            <v>90</v>
          </cell>
          <cell r="E99">
            <v>4.3324775285759998</v>
          </cell>
          <cell r="F99">
            <v>2.0270373490586664</v>
          </cell>
          <cell r="G99">
            <v>2.3054401795173334</v>
          </cell>
          <cell r="H99">
            <v>0.66430185055543067</v>
          </cell>
          <cell r="J99">
            <v>0.75744657970729456</v>
          </cell>
          <cell r="M99">
            <v>-0.27780226592394719</v>
          </cell>
        </row>
        <row r="100">
          <cell r="C100">
            <v>91</v>
          </cell>
          <cell r="E100">
            <v>3.9077248296960003</v>
          </cell>
          <cell r="F100">
            <v>2.010821050266197</v>
          </cell>
          <cell r="G100">
            <v>1.8969037794298034</v>
          </cell>
          <cell r="H100">
            <v>0.62311513582099387</v>
          </cell>
          <cell r="J100">
            <v>0.70541329292740229</v>
          </cell>
          <cell r="M100">
            <v>-0.34897141683349364</v>
          </cell>
        </row>
        <row r="101">
          <cell r="C101">
            <v>92</v>
          </cell>
          <cell r="E101">
            <v>3.6245563637760001</v>
          </cell>
          <cell r="F101">
            <v>1.9947344818640673</v>
          </cell>
          <cell r="G101">
            <v>1.6298218819119328</v>
          </cell>
          <cell r="H101">
            <v>0.58448199740009221</v>
          </cell>
          <cell r="J101">
            <v>0.65682039437746031</v>
          </cell>
          <cell r="M101">
            <v>-0.42034467020318456</v>
          </cell>
        </row>
        <row r="102">
          <cell r="C102">
            <v>93</v>
          </cell>
          <cell r="E102">
            <v>3.39802159104</v>
          </cell>
          <cell r="F102">
            <v>1.9787766060091547</v>
          </cell>
          <cell r="G102">
            <v>1.4192449850308453</v>
          </cell>
          <cell r="H102">
            <v>0.54824411356128644</v>
          </cell>
          <cell r="J102">
            <v>0.61145353220806498</v>
          </cell>
          <cell r="M102">
            <v>-0.49191631659009083</v>
          </cell>
        </row>
        <row r="103">
          <cell r="C103">
            <v>94</v>
          </cell>
          <cell r="E103">
            <v>3.4546552842240001</v>
          </cell>
          <cell r="F103">
            <v>1.9629463931610815</v>
          </cell>
          <cell r="G103">
            <v>1.4917088910629186</v>
          </cell>
          <cell r="H103">
            <v>0.51425297852048668</v>
          </cell>
          <cell r="J103">
            <v>0.5691103751026565</v>
          </cell>
          <cell r="M103">
            <v>-0.56368088281940221</v>
          </cell>
        </row>
        <row r="104">
          <cell r="C104">
            <v>95</v>
          </cell>
          <cell r="E104">
            <v>3.9360416762880002</v>
          </cell>
          <cell r="F104">
            <v>1.9472428220157925</v>
          </cell>
          <cell r="G104">
            <v>1.9887988542722077</v>
          </cell>
          <cell r="H104">
            <v>0.4823692938522165</v>
          </cell>
          <cell r="J104">
            <v>0.52960008221196797</v>
          </cell>
          <cell r="M104">
            <v>-0.6356331191252691</v>
          </cell>
        </row>
        <row r="105">
          <cell r="C105">
            <v>96</v>
          </cell>
          <cell r="E105">
            <v>3.2847542046720002</v>
          </cell>
          <cell r="F105">
            <v>1.9316648794396662</v>
          </cell>
          <cell r="G105">
            <v>1.3530893252323339</v>
          </cell>
          <cell r="H105">
            <v>0.45246239763337909</v>
          </cell>
          <cell r="J105">
            <v>0.49274277919316206</v>
          </cell>
          <cell r="M105">
            <v>-0.70776798715477618</v>
          </cell>
        </row>
        <row r="106">
          <cell r="C106">
            <v>97</v>
          </cell>
          <cell r="E106">
            <v>3.001585738752</v>
          </cell>
          <cell r="F106">
            <v>1.9162115604041488</v>
          </cell>
          <cell r="G106">
            <v>1.0853741783478512</v>
          </cell>
          <cell r="H106">
            <v>0.42440972898010954</v>
          </cell>
          <cell r="J106">
            <v>0.45836904291664715</v>
          </cell>
          <cell r="M106">
            <v>-0.78008064876640137</v>
          </cell>
        </row>
        <row r="107">
          <cell r="C107">
            <v>98</v>
          </cell>
          <cell r="E107">
            <v>2.8316846592</v>
          </cell>
          <cell r="F107">
            <v>1.9008818679209154</v>
          </cell>
          <cell r="G107">
            <v>0.93080279127908461</v>
          </cell>
          <cell r="H107">
            <v>0.3980963257833427</v>
          </cell>
          <cell r="J107">
            <v>0.42631939694218574</v>
          </cell>
          <cell r="M107">
            <v>-0.85256645556069532</v>
          </cell>
        </row>
        <row r="108">
          <cell r="C108">
            <v>99</v>
          </cell>
          <cell r="E108">
            <v>3.0299025853440003</v>
          </cell>
          <cell r="F108">
            <v>1.8856748129775487</v>
          </cell>
          <cell r="G108">
            <v>1.1442277723664516</v>
          </cell>
          <cell r="H108">
            <v>0.37341435358477543</v>
          </cell>
          <cell r="J108">
            <v>0.39644381946296459</v>
          </cell>
          <cell r="M108">
            <v>-0.92522093908643388</v>
          </cell>
        </row>
        <row r="109">
          <cell r="C109">
            <v>100</v>
          </cell>
          <cell r="E109">
            <v>2.6419617870336003</v>
          </cell>
          <cell r="F109">
            <v>1.8705894144737276</v>
          </cell>
          <cell r="G109">
            <v>0.77137237255987268</v>
          </cell>
          <cell r="H109">
            <v>0.35026266366251935</v>
          </cell>
          <cell r="J109">
            <v>0.36860126506529634</v>
          </cell>
          <cell r="M109">
            <v>-0.99803980167065109</v>
          </cell>
        </row>
        <row r="110">
          <cell r="C110">
            <v>101</v>
          </cell>
          <cell r="E110">
            <v>2.4295854375935999</v>
          </cell>
          <cell r="F110">
            <v>1.8556246991579377</v>
          </cell>
          <cell r="G110">
            <v>0.5739607384356622</v>
          </cell>
          <cell r="H110">
            <v>0.3285463785154431</v>
          </cell>
          <cell r="J110">
            <v>0.34265920134677669</v>
          </cell>
          <cell r="M110">
            <v>-1.0710189078254375</v>
          </cell>
        </row>
        <row r="111">
          <cell r="C111">
            <v>102</v>
          </cell>
          <cell r="E111">
            <v>2.3248131052031997</v>
          </cell>
          <cell r="F111">
            <v>1.8407797015646743</v>
          </cell>
          <cell r="G111">
            <v>0.48403340363852543</v>
          </cell>
          <cell r="H111">
            <v>0.30817650304748562</v>
          </cell>
          <cell r="J111">
            <v>0.31849316117179532</v>
          </cell>
          <cell r="M111">
            <v>-1.1441542761885257</v>
          </cell>
        </row>
        <row r="112">
          <cell r="C112">
            <v>103</v>
          </cell>
          <cell r="E112">
            <v>2.307822997248</v>
          </cell>
          <cell r="F112">
            <v>1.8260534639521573</v>
          </cell>
          <cell r="G112">
            <v>0.48176953329584271</v>
          </cell>
          <cell r="H112">
            <v>0.28906955985854144</v>
          </cell>
          <cell r="J112">
            <v>0.29598631111565504</v>
          </cell>
          <cell r="M112">
            <v>-1.2174420719583585</v>
          </cell>
        </row>
        <row r="113">
          <cell r="C113">
            <v>104</v>
          </cell>
          <cell r="E113">
            <v>2.2993279432704004</v>
          </cell>
          <cell r="F113">
            <v>1.8114450362405397</v>
          </cell>
          <cell r="G113">
            <v>0.4878829070298607</v>
          </cell>
          <cell r="H113">
            <v>0.27114724714731187</v>
          </cell>
          <cell r="J113">
            <v>0.27502903645300275</v>
          </cell>
          <cell r="M113">
            <v>-1.2908785997876597</v>
          </cell>
        </row>
        <row r="114">
          <cell r="C114">
            <v>105</v>
          </cell>
          <cell r="E114">
            <v>2.2568526733823999</v>
          </cell>
          <cell r="F114">
            <v>1.7969534759506154</v>
          </cell>
          <cell r="G114">
            <v>0.45989919743178453</v>
          </cell>
          <cell r="H114">
            <v>0.25433611782417853</v>
          </cell>
          <cell r="J114">
            <v>0.25551854287908371</v>
          </cell>
          <cell r="M114">
            <v>-1.3644602971025916</v>
          </cell>
        </row>
        <row r="115">
          <cell r="C115">
            <v>106</v>
          </cell>
          <cell r="E115">
            <v>2.1181001250815998</v>
          </cell>
          <cell r="F115">
            <v>1.7825778481430103</v>
          </cell>
          <cell r="G115">
            <v>0.33552227693858949</v>
          </cell>
          <cell r="H115">
            <v>0.23856727851907941</v>
          </cell>
          <cell r="J115">
            <v>0.2373584750101774</v>
          </cell>
          <cell r="M115">
            <v>-1.4381837278172345</v>
          </cell>
        </row>
        <row r="116">
          <cell r="C116">
            <v>107</v>
          </cell>
          <cell r="E116">
            <v>2.0076644233728</v>
          </cell>
          <cell r="F116">
            <v>1.7683172253578663</v>
          </cell>
          <cell r="G116">
            <v>0.23934719801493376</v>
          </cell>
          <cell r="H116">
            <v>0.22377610725089647</v>
          </cell>
          <cell r="J116">
            <v>0.22045855158945279</v>
          </cell>
          <cell r="M116">
            <v>-1.5120455764156908</v>
          </cell>
        </row>
        <row r="117">
          <cell r="C117">
            <v>108</v>
          </cell>
          <cell r="E117">
            <v>3.7661405967360002</v>
          </cell>
          <cell r="F117">
            <v>1.7541706875550029</v>
          </cell>
          <cell r="G117">
            <v>2.0119699091809973</v>
          </cell>
          <cell r="H117">
            <v>0.20990198860134088</v>
          </cell>
          <cell r="J117">
            <v>0.20473421722375854</v>
          </cell>
          <cell r="M117">
            <v>-1.5860426423762606</v>
          </cell>
        </row>
        <row r="118">
          <cell r="C118">
            <v>109</v>
          </cell>
          <cell r="E118">
            <v>4.0776259092479998</v>
          </cell>
          <cell r="F118">
            <v>1.7401373220545631</v>
          </cell>
          <cell r="G118">
            <v>2.3374885871934366</v>
          </cell>
          <cell r="J118">
            <v>0.19010631039315068</v>
          </cell>
          <cell r="M118">
            <v>-1.6601718349142844</v>
          </cell>
        </row>
        <row r="119">
          <cell r="C119">
            <v>110</v>
          </cell>
          <cell r="E119">
            <v>3.7095069035520001</v>
          </cell>
          <cell r="F119">
            <v>1.7262162234781266</v>
          </cell>
          <cell r="G119">
            <v>1.9832906800738734</v>
          </cell>
          <cell r="J119">
            <v>0.17650074740614996</v>
          </cell>
          <cell r="M119">
            <v>-1.7344301680219978</v>
          </cell>
        </row>
        <row r="120">
          <cell r="C120">
            <v>111</v>
          </cell>
          <cell r="E120">
            <v>3.1431699717120001</v>
          </cell>
          <cell r="F120">
            <v>1.7124064936903016</v>
          </cell>
          <cell r="G120">
            <v>1.4307634780216985</v>
          </cell>
          <cell r="J120">
            <v>0.16384822191793383</v>
          </cell>
          <cell r="M120">
            <v>-1.8088147557855194</v>
          </cell>
        </row>
        <row r="121">
          <cell r="C121">
            <v>112</v>
          </cell>
          <cell r="E121">
            <v>2.9449520455679998</v>
          </cell>
          <cell r="F121">
            <v>1.6987072417407791</v>
          </cell>
          <cell r="G121">
            <v>1.2462448038272207</v>
          </cell>
          <cell r="J121">
            <v>0.15208391958422621</v>
          </cell>
          <cell r="M121">
            <v>-1.8833228079605808</v>
          </cell>
        </row>
        <row r="122">
          <cell r="C122">
            <v>113</v>
          </cell>
          <cell r="E122">
            <v>2.8883183523840001</v>
          </cell>
          <cell r="F122">
            <v>1.6851175838068526</v>
          </cell>
          <cell r="G122">
            <v>1.2032007685771475</v>
          </cell>
          <cell r="J122">
            <v>0.14114724738907039</v>
          </cell>
          <cell r="M122">
            <v>-1.9579516257900371</v>
          </cell>
        </row>
        <row r="123">
          <cell r="C123">
            <v>114</v>
          </cell>
          <cell r="E123">
            <v>2.8033678126079997</v>
          </cell>
          <cell r="F123">
            <v>1.6716366431363978</v>
          </cell>
          <cell r="G123">
            <v>1.1317311694716019</v>
          </cell>
          <cell r="J123">
            <v>0.13098157715863584</v>
          </cell>
          <cell r="M123">
            <v>-2.0326985980474674</v>
          </cell>
        </row>
        <row r="124">
          <cell r="C124">
            <v>115</v>
          </cell>
          <cell r="E124">
            <v>3.3130710512640005</v>
          </cell>
          <cell r="F124">
            <v>1.6582635499913068</v>
          </cell>
          <cell r="G124">
            <v>1.6548075012726937</v>
          </cell>
          <cell r="J124">
            <v>0.12153400275454843</v>
          </cell>
          <cell r="M124">
            <v>-2.107561197292366</v>
          </cell>
        </row>
        <row r="125">
          <cell r="C125">
            <v>116</v>
          </cell>
          <cell r="E125">
            <v>3.8510911365120002</v>
          </cell>
          <cell r="F125">
            <v>1.644997441591376</v>
          </cell>
          <cell r="G125">
            <v>2.2060936949206242</v>
          </cell>
          <cell r="J125">
            <v>0.11275511042791668</v>
          </cell>
          <cell r="M125">
            <v>-2.1825369763234761</v>
          </cell>
        </row>
        <row r="126">
          <cell r="C126">
            <v>117</v>
          </cell>
          <cell r="E126">
            <v>3.7378237501440004</v>
          </cell>
          <cell r="F126">
            <v>1.6318374620586449</v>
          </cell>
          <cell r="G126">
            <v>2.1059862880853553</v>
          </cell>
          <cell r="J126">
            <v>0.10459876180833094</v>
          </cell>
          <cell r="M126">
            <v>-2.2576235648178278</v>
          </cell>
        </row>
        <row r="127">
          <cell r="C127">
            <v>118</v>
          </cell>
          <cell r="E127">
            <v>2.5655063012352</v>
          </cell>
          <cell r="F127">
            <v>1.6187827623621756</v>
          </cell>
          <cell r="G127">
            <v>0.94672353887302441</v>
          </cell>
          <cell r="J127">
            <v>9.7021888999839989E-2</v>
          </cell>
          <cell r="M127">
            <v>-2.3328186661439281</v>
          </cell>
        </row>
        <row r="128">
          <cell r="C128">
            <v>119</v>
          </cell>
          <cell r="E128">
            <v>2.8316846592</v>
          </cell>
          <cell r="F128">
            <v>1.6058325002632783</v>
          </cell>
          <cell r="G128">
            <v>1.2258521589367217</v>
          </cell>
          <cell r="J128">
            <v>8.998430125754231E-2</v>
          </cell>
          <cell r="M128">
            <v>-2.4081200543383838</v>
          </cell>
        </row>
        <row r="129">
          <cell r="C129">
            <v>120</v>
          </cell>
          <cell r="E129">
            <v>2.7580608580608006</v>
          </cell>
          <cell r="F129">
            <v>1.5929858402611718</v>
          </cell>
          <cell r="G129">
            <v>1.1650750177996287</v>
          </cell>
          <cell r="J129">
            <v>8.3448502723346543E-2</v>
          </cell>
          <cell r="M129">
            <v>-2.4835255712360134</v>
          </cell>
        </row>
        <row r="130">
          <cell r="C130">
            <v>121</v>
          </cell>
          <cell r="E130">
            <v>4.53069545472</v>
          </cell>
          <cell r="F130">
            <v>1.5802419535390826</v>
          </cell>
          <cell r="G130">
            <v>2.9504535011809176</v>
          </cell>
          <cell r="J130">
            <v>7.7379520707103161E-2</v>
          </cell>
          <cell r="M130">
            <v>-2.5590331237441584</v>
          </cell>
        </row>
        <row r="131">
          <cell r="C131">
            <v>122</v>
          </cell>
          <cell r="E131">
            <v>4.0776259092479998</v>
          </cell>
          <cell r="F131">
            <v>1.5676000179107699</v>
          </cell>
          <cell r="G131">
            <v>2.51002589133723</v>
          </cell>
          <cell r="J131">
            <v>7.1744744009211894E-2</v>
          </cell>
          <cell r="M131">
            <v>-2.6346406812526357</v>
          </cell>
        </row>
        <row r="132">
          <cell r="C132">
            <v>123</v>
          </cell>
          <cell r="E132">
            <v>3.1714868183040004</v>
          </cell>
          <cell r="F132">
            <v>1.5550592177674836</v>
          </cell>
          <cell r="G132">
            <v>1.6164276005365168</v>
          </cell>
          <cell r="J132">
            <v>6.6513770792540255E-2</v>
          </cell>
          <cell r="M132">
            <v>-2.7103462731712717</v>
          </cell>
        </row>
        <row r="133">
          <cell r="C133">
            <v>124</v>
          </cell>
          <cell r="E133">
            <v>2.8231896052223999</v>
          </cell>
          <cell r="F133">
            <v>1.5426187440253438</v>
          </cell>
          <cell r="G133">
            <v>1.2805708611970561</v>
          </cell>
          <cell r="J133">
            <v>6.165826552468482E-2</v>
          </cell>
          <cell r="M133">
            <v>-2.7861479865875536</v>
          </cell>
        </row>
        <row r="134">
          <cell r="C134">
            <v>125</v>
          </cell>
          <cell r="E134">
            <v>2.9732688921600001</v>
          </cell>
          <cell r="F134">
            <v>1.5302777940731411</v>
          </cell>
          <cell r="G134">
            <v>1.442991098086859</v>
          </cell>
          <cell r="J134">
            <v>5.7151824525948622E-2</v>
          </cell>
          <cell r="M134">
            <v>-2.862043964037464</v>
          </cell>
        </row>
        <row r="135">
          <cell r="C135">
            <v>126</v>
          </cell>
          <cell r="E135">
            <v>3.482972130816</v>
          </cell>
          <cell r="F135">
            <v>1.5180355717205556</v>
          </cell>
          <cell r="G135">
            <v>1.9649365590954444</v>
          </cell>
          <cell r="J135">
            <v>5.2969849673617203E-2</v>
          </cell>
          <cell r="M135">
            <v>-2.9380324013829586</v>
          </cell>
        </row>
        <row r="136">
          <cell r="C136">
            <v>127</v>
          </cell>
          <cell r="E136">
            <v>2.8600015057919999</v>
          </cell>
          <cell r="F136">
            <v>1.5058912871467913</v>
          </cell>
          <cell r="G136">
            <v>1.3541102186452085</v>
          </cell>
          <cell r="J136">
            <v>4.9089429828955644E-2</v>
          </cell>
          <cell r="M136">
            <v>-3.0141115457900618</v>
          </cell>
        </row>
        <row r="137">
          <cell r="C137">
            <v>128</v>
          </cell>
          <cell r="E137">
            <v>3.39802159104</v>
          </cell>
          <cell r="F137">
            <v>1.493844156849617</v>
          </cell>
          <cell r="G137">
            <v>1.904177434190383</v>
          </cell>
          <cell r="J137">
            <v>4.5489229569613175E-2</v>
          </cell>
          <cell r="M137">
            <v>-3.09027969380187</v>
          </cell>
        </row>
        <row r="138">
          <cell r="C138">
            <v>129</v>
          </cell>
          <cell r="E138">
            <v>4.0493090626560004</v>
          </cell>
          <cell r="F138">
            <v>1.4818934035948199</v>
          </cell>
          <cell r="G138">
            <v>2.5674156590611803</v>
          </cell>
          <cell r="J138">
            <v>4.2149384826632968E-2</v>
          </cell>
          <cell r="M138">
            <v>-3.1665351895012028</v>
          </cell>
        </row>
        <row r="139">
          <cell r="C139">
            <v>130</v>
          </cell>
          <cell r="E139">
            <v>3.9926753694719999</v>
          </cell>
          <cell r="F139">
            <v>1.4700382563660614</v>
          </cell>
          <cell r="G139">
            <v>2.5226371131059384</v>
          </cell>
          <cell r="J139">
            <v>3.9051405041875452E-2</v>
          </cell>
          <cell r="M139">
            <v>-3.2428764227579245</v>
          </cell>
        </row>
        <row r="140">
          <cell r="C140">
            <v>131</v>
          </cell>
          <cell r="E140">
            <v>5.2386166195200001</v>
          </cell>
          <cell r="F140">
            <v>1.4582779503151329</v>
          </cell>
          <cell r="G140">
            <v>3.7803386692048671</v>
          </cell>
          <cell r="J140">
            <v>3.6178081478243883E-2</v>
          </cell>
          <cell r="M140">
            <v>-3.3193018275562975</v>
          </cell>
        </row>
        <row r="141">
          <cell r="C141">
            <v>132</v>
          </cell>
          <cell r="E141">
            <v>3.4546552842240001</v>
          </cell>
          <cell r="F141">
            <v>1.4466117267126115</v>
          </cell>
          <cell r="G141">
            <v>2.0080435575113889</v>
          </cell>
          <cell r="J141">
            <v>3.3513401331546323E-2</v>
          </cell>
          <cell r="M141">
            <v>-3.395809880398029</v>
          </cell>
        </row>
        <row r="142">
          <cell r="C142">
            <v>133</v>
          </cell>
          <cell r="E142">
            <v>3.6528732103679999</v>
          </cell>
          <cell r="F142">
            <v>1.4350388328989108</v>
          </cell>
          <cell r="G142">
            <v>2.2178343774690892</v>
          </cell>
          <cell r="J142">
            <v>3.1042467309047448E-2</v>
          </cell>
          <cell r="M142">
            <v>-3.472399098776914</v>
          </cell>
        </row>
        <row r="143">
          <cell r="C143">
            <v>134</v>
          </cell>
          <cell r="E143">
            <v>3.2564373580800003</v>
          </cell>
          <cell r="F143">
            <v>1.4235585222357194</v>
          </cell>
          <cell r="G143">
            <v>1.8328788358442809</v>
          </cell>
          <cell r="J143">
            <v>2.875142235568507E-2</v>
          </cell>
          <cell r="M143">
            <v>-3.5490680397213126</v>
          </cell>
        </row>
        <row r="144">
          <cell r="C144">
            <v>135</v>
          </cell>
          <cell r="E144">
            <v>2.9732688921600001</v>
          </cell>
          <cell r="F144">
            <v>1.4121700540578337</v>
          </cell>
          <cell r="G144">
            <v>1.5610988381021664</v>
          </cell>
          <cell r="J144">
            <v>2.6627379224488087E-2</v>
          </cell>
          <cell r="M144">
            <v>-3.6258152984008065</v>
          </cell>
        </row>
        <row r="145">
          <cell r="C145">
            <v>136</v>
          </cell>
          <cell r="E145">
            <v>2.7410707501056</v>
          </cell>
          <cell r="F145">
            <v>1.400872693625371</v>
          </cell>
          <cell r="G145">
            <v>1.3401980564802289</v>
          </cell>
          <cell r="J145">
            <v>2.4658354602887785E-2</v>
          </cell>
          <cell r="M145">
            <v>-3.7026395067936972</v>
          </cell>
        </row>
        <row r="146">
          <cell r="C146">
            <v>137</v>
          </cell>
          <cell r="E146">
            <v>2.6164766251008005</v>
          </cell>
          <cell r="F146">
            <v>1.389665712076368</v>
          </cell>
          <cell r="G146">
            <v>1.2268109130244325</v>
          </cell>
          <cell r="J146">
            <v>2.2833207521324474E-2</v>
          </cell>
          <cell r="M146">
            <v>-3.7795393324122317</v>
          </cell>
        </row>
        <row r="147">
          <cell r="C147">
            <v>138</v>
          </cell>
          <cell r="E147">
            <v>2.8260212898816</v>
          </cell>
          <cell r="F147">
            <v>1.378548386379757</v>
          </cell>
          <cell r="G147">
            <v>1.447472903501843</v>
          </cell>
          <cell r="J147">
            <v>2.1141581784787727E-2</v>
          </cell>
          <cell r="M147">
            <v>-3.8565134770824852</v>
          </cell>
        </row>
        <row r="148">
          <cell r="C148">
            <v>139</v>
          </cell>
          <cell r="E148">
            <v>2.6476251563519999</v>
          </cell>
          <cell r="F148">
            <v>1.3675199992887188</v>
          </cell>
          <cell r="G148">
            <v>1.2801051570632811</v>
          </cell>
          <cell r="J148">
            <v>1.9573852181669623E-2</v>
          </cell>
          <cell r="M148">
            <v>-3.9335606757762216</v>
          </cell>
        </row>
        <row r="149">
          <cell r="C149">
            <v>140</v>
          </cell>
          <cell r="E149">
            <v>2.7495658040832001</v>
          </cell>
          <cell r="F149">
            <v>1.3565798392944088</v>
          </cell>
          <cell r="G149">
            <v>1.3929859647887912</v>
          </cell>
          <cell r="J149">
            <v>1.8121074237541973E-2</v>
          </cell>
          <cell r="M149">
            <v>-4.0106796954920059</v>
          </cell>
        </row>
        <row r="150">
          <cell r="C150">
            <v>141</v>
          </cell>
          <cell r="E150">
            <v>2.704258849536</v>
          </cell>
          <cell r="F150">
            <v>1.3457272005800536</v>
          </cell>
          <cell r="G150">
            <v>1.3585316489559465</v>
          </cell>
          <cell r="J150">
            <v>1.677493729418171E-2</v>
          </cell>
          <cell r="M150">
            <v>-4.0878693341831349</v>
          </cell>
        </row>
        <row r="151">
          <cell r="C151">
            <v>142</v>
          </cell>
          <cell r="E151">
            <v>2.4805557614592</v>
          </cell>
          <cell r="F151">
            <v>1.3349613829754132</v>
          </cell>
          <cell r="G151">
            <v>1.1455943784837868</v>
          </cell>
          <cell r="J151">
            <v>1.5527720706359301E-2</v>
          </cell>
          <cell r="M151">
            <v>-4.1651284197300846</v>
          </cell>
        </row>
        <row r="152">
          <cell r="C152">
            <v>143</v>
          </cell>
          <cell r="E152">
            <v>2.3021596279295999</v>
          </cell>
          <cell r="F152">
            <v>1.3242816919116098</v>
          </cell>
          <cell r="G152">
            <v>0.97787793601799011</v>
          </cell>
          <cell r="J152">
            <v>1.437225296057369E-2</v>
          </cell>
          <cell r="M152">
            <v>-4.242455808955218</v>
          </cell>
        </row>
        <row r="153">
          <cell r="C153">
            <v>144</v>
          </cell>
          <cell r="E153">
            <v>2.3418032131583999</v>
          </cell>
          <cell r="F153">
            <v>1.3136874383763169</v>
          </cell>
          <cell r="G153">
            <v>1.028115774782083</v>
          </cell>
          <cell r="J153">
            <v>1.3301873531067359E-2</v>
          </cell>
          <cell r="M153">
            <v>-4.3198503866777029</v>
          </cell>
        </row>
        <row r="154">
          <cell r="C154">
            <v>145</v>
          </cell>
          <cell r="E154">
            <v>2.8231896052223999</v>
          </cell>
          <cell r="F154">
            <v>1.3031779388693063</v>
          </cell>
          <cell r="G154">
            <v>1.5200116663530936</v>
          </cell>
          <cell r="J154">
            <v>1.2310397299093166E-2</v>
          </cell>
          <cell r="M154">
            <v>-4.3973110648067282</v>
          </cell>
        </row>
        <row r="155">
          <cell r="C155">
            <v>146</v>
          </cell>
          <cell r="E155">
            <v>2.7070905341951996</v>
          </cell>
          <cell r="F155">
            <v>1.2927525153583519</v>
          </cell>
          <cell r="G155">
            <v>1.4143380188368477</v>
          </cell>
          <cell r="J155">
            <v>1.1392081371539846E-2</v>
          </cell>
          <cell r="M155">
            <v>-4.4748367814711125</v>
          </cell>
        </row>
        <row r="156">
          <cell r="C156">
            <v>147</v>
          </cell>
          <cell r="E156">
            <v>2.5853280938496002</v>
          </cell>
          <cell r="F156">
            <v>1.2824104952354851</v>
          </cell>
          <cell r="G156">
            <v>1.302917598614115</v>
          </cell>
          <cell r="J156">
            <v>1.0541594144666169E-2</v>
          </cell>
          <cell r="M156">
            <v>-4.5524265001835813</v>
          </cell>
        </row>
        <row r="157">
          <cell r="C157">
            <v>148</v>
          </cell>
          <cell r="E157">
            <v>2.435248806912</v>
          </cell>
          <cell r="F157">
            <v>1.2721512112736011</v>
          </cell>
          <cell r="G157">
            <v>1.1630975956383989</v>
          </cell>
          <cell r="J157">
            <v>9.7539864678575366E-3</v>
          </cell>
          <cell r="M157">
            <v>-4.6300792090381169</v>
          </cell>
        </row>
        <row r="158">
          <cell r="C158">
            <v>149</v>
          </cell>
          <cell r="E158">
            <v>2.3899418523647999</v>
          </cell>
          <cell r="F158">
            <v>1.261974001583412</v>
          </cell>
          <cell r="G158">
            <v>1.1279678507813879</v>
          </cell>
          <cell r="J158">
            <v>9.0246647710167851E-3</v>
          </cell>
          <cell r="M158">
            <v>-4.7077939199387364</v>
          </cell>
        </row>
        <row r="159">
          <cell r="C159">
            <v>150</v>
          </cell>
          <cell r="E159">
            <v>2.3276447898624002</v>
          </cell>
          <cell r="F159">
            <v>1.251878209570745</v>
          </cell>
          <cell r="G159">
            <v>1.0757665802916552</v>
          </cell>
          <cell r="J159">
            <v>8.3493660274480443E-3</v>
          </cell>
          <cell r="M159">
            <v>-4.7855696678583266</v>
          </cell>
        </row>
        <row r="160">
          <cell r="C160">
            <v>151</v>
          </cell>
          <cell r="E160">
            <v>2.2738427813376001</v>
          </cell>
          <cell r="F160">
            <v>1.2418631838941789</v>
          </cell>
          <cell r="G160">
            <v>1.0319795974434212</v>
          </cell>
          <cell r="J160">
            <v>7.7241344319042612E-3</v>
          </cell>
          <cell r="M160">
            <v>-4.8634055101260651</v>
          </cell>
        </row>
        <row r="161">
          <cell r="C161">
            <v>152</v>
          </cell>
          <cell r="E161">
            <v>1.7896247046144</v>
          </cell>
          <cell r="F161">
            <v>1.2319282784230254</v>
          </cell>
          <cell r="G161">
            <v>0.55769642619137461</v>
          </cell>
          <cell r="J161">
            <v>7.1452996808610983E-3</v>
          </cell>
          <cell r="M161">
            <v>-4.9413005257421414</v>
          </cell>
        </row>
        <row r="162">
          <cell r="C162">
            <v>153</v>
          </cell>
          <cell r="E162">
            <v>1.1156837557248001</v>
          </cell>
          <cell r="F162">
            <v>1.2220728521956412</v>
          </cell>
          <cell r="G162">
            <v>-0.10638909647084116</v>
          </cell>
          <cell r="J162">
            <v>6.6094567490688882E-3</v>
          </cell>
          <cell r="M162">
            <v>-5.0192538147185672</v>
          </cell>
        </row>
        <row r="163">
          <cell r="C163">
            <v>154</v>
          </cell>
          <cell r="E163">
            <v>2.0529713779200001</v>
          </cell>
          <cell r="F163">
            <v>1.2122962693780761</v>
          </cell>
          <cell r="G163">
            <v>0.84067510854192395</v>
          </cell>
          <cell r="J163">
            <v>6.1134470630364911E-3</v>
          </cell>
          <cell r="M163">
            <v>-5.0972644974448329</v>
          </cell>
        </row>
        <row r="164">
          <cell r="C164">
            <v>155</v>
          </cell>
          <cell r="E164">
            <v>2.2625160427008004</v>
          </cell>
          <cell r="F164">
            <v>1.2025978992230515</v>
          </cell>
          <cell r="G164">
            <v>1.0599181434777489</v>
          </cell>
          <cell r="J164">
            <v>5.6543409783326691E-3</v>
          </cell>
          <cell r="M164">
            <v>-5.1753317140773207</v>
          </cell>
        </row>
        <row r="165">
          <cell r="C165">
            <v>156</v>
          </cell>
          <cell r="E165">
            <v>2.1181001250815998</v>
          </cell>
          <cell r="F165">
            <v>1.192977116029267</v>
          </cell>
          <cell r="G165">
            <v>0.9251230090523328</v>
          </cell>
          <cell r="J165">
            <v>5.2294214734684152E-3</v>
          </cell>
          <cell r="M165">
            <v>-5.253454623951451</v>
          </cell>
        </row>
        <row r="166">
          <cell r="C166">
            <v>157</v>
          </cell>
          <cell r="E166">
            <v>2.0756248551935998</v>
          </cell>
          <cell r="F166">
            <v>1.1834332991010328</v>
          </cell>
          <cell r="G166">
            <v>0.89219155609256706</v>
          </cell>
          <cell r="J166">
            <v>4.8361689786635895E-3</v>
          </cell>
          <cell r="M166">
            <v>-5.3316324050154735</v>
          </cell>
        </row>
        <row r="167">
          <cell r="C167">
            <v>158</v>
          </cell>
          <cell r="E167">
            <v>1.9963376847359999</v>
          </cell>
          <cell r="F167">
            <v>1.1739658327082245</v>
          </cell>
          <cell r="G167">
            <v>0.82237185202777541</v>
          </cell>
          <cell r="J167">
            <v>4.4722472630191546E-3</v>
          </cell>
          <cell r="M167">
            <v>-5.4098642532850461</v>
          </cell>
        </row>
        <row r="168">
          <cell r="C168">
            <v>159</v>
          </cell>
          <cell r="E168">
            <v>1.8943970370048002</v>
          </cell>
          <cell r="F168">
            <v>1.1645741060465589</v>
          </cell>
          <cell r="G168">
            <v>0.72982293095824136</v>
          </cell>
          <cell r="J168">
            <v>4.1354903085278729E-3</v>
          </cell>
          <cell r="M168">
            <v>-5.4881493823176148</v>
          </cell>
        </row>
        <row r="169">
          <cell r="C169">
            <v>160</v>
          </cell>
          <cell r="E169">
            <v>1.897228721664</v>
          </cell>
          <cell r="F169">
            <v>1.1552575131981861</v>
          </cell>
          <cell r="G169">
            <v>0.74197120846581388</v>
          </cell>
          <cell r="J169">
            <v>3.8238901039766211E-3</v>
          </cell>
          <cell r="M169">
            <v>-5.5664870227057754</v>
          </cell>
        </row>
        <row r="170">
          <cell r="C170">
            <v>161</v>
          </cell>
          <cell r="E170">
            <v>1.8490900824576</v>
          </cell>
          <cell r="F170">
            <v>1.1460154530926006</v>
          </cell>
          <cell r="G170">
            <v>0.70307462936499943</v>
          </cell>
          <cell r="J170">
            <v>3.5355852961372323E-3</v>
          </cell>
          <cell r="M170">
            <v>-5.6448764215888083</v>
          </cell>
        </row>
        <row r="171">
          <cell r="C171">
            <v>162</v>
          </cell>
          <cell r="E171">
            <v>1.7867930199552002</v>
          </cell>
          <cell r="F171">
            <v>1.1368473294678596</v>
          </cell>
          <cell r="G171">
            <v>0.64994569048734063</v>
          </cell>
          <cell r="J171">
            <v>3.2688506397243649E-3</v>
          </cell>
          <cell r="M171">
            <v>-5.723316842181589</v>
          </cell>
        </row>
        <row r="172">
          <cell r="C172">
            <v>163</v>
          </cell>
          <cell r="E172">
            <v>2.0897832784896</v>
          </cell>
          <cell r="F172">
            <v>1.1277525508321171</v>
          </cell>
          <cell r="G172">
            <v>0.96203072765748288</v>
          </cell>
          <cell r="J172">
            <v>3.0220871914319815E-3</v>
          </cell>
          <cell r="M172">
            <v>-5.8018075633201454</v>
          </cell>
        </row>
        <row r="173">
          <cell r="C173">
            <v>164</v>
          </cell>
          <cell r="E173">
            <v>2.5541795625983998</v>
          </cell>
          <cell r="F173">
            <v>1.1187305304254598</v>
          </cell>
          <cell r="G173">
            <v>1.4354490321729401</v>
          </cell>
          <cell r="J173">
            <v>2.793813196958041E-3</v>
          </cell>
          <cell r="M173">
            <v>-5.8803478790231445</v>
          </cell>
        </row>
        <row r="174">
          <cell r="C174">
            <v>165</v>
          </cell>
          <cell r="E174">
            <v>2.2738427813376001</v>
          </cell>
          <cell r="F174">
            <v>1.1097806861820561</v>
          </cell>
          <cell r="G174">
            <v>1.164062095155544</v>
          </cell>
          <cell r="J174">
            <v>2.5826556233026388E-3</v>
          </cell>
          <cell r="M174">
            <v>-5.958937098068696</v>
          </cell>
        </row>
        <row r="175">
          <cell r="C175">
            <v>166</v>
          </cell>
          <cell r="E175">
            <v>1.4498225455104001</v>
          </cell>
          <cell r="F175">
            <v>1.1009024406925998</v>
          </cell>
          <cell r="G175">
            <v>0.34892010481780034</v>
          </cell>
          <cell r="J175">
            <v>2.3873422917903772E-3</v>
          </cell>
          <cell r="M175">
            <v>-6.0375745435857713</v>
          </cell>
        </row>
        <row r="176">
          <cell r="C176">
            <v>167</v>
          </cell>
          <cell r="E176">
            <v>1.6027335171071999</v>
          </cell>
          <cell r="F176">
            <v>1.0920952211670589</v>
          </cell>
          <cell r="G176">
            <v>0.51063829594014098</v>
          </cell>
          <cell r="J176">
            <v>2.2066945702350388E-3</v>
          </cell>
          <cell r="M176">
            <v>-6.1162595526596544</v>
          </cell>
        </row>
        <row r="177">
          <cell r="C177">
            <v>168</v>
          </cell>
          <cell r="E177">
            <v>1.543268139264</v>
          </cell>
          <cell r="F177">
            <v>1.0833584593977226</v>
          </cell>
          <cell r="G177">
            <v>0.4599096798662774</v>
          </cell>
          <cell r="J177">
            <v>2.039620585444778E-3</v>
          </cell>
          <cell r="M177">
            <v>-6.1949914759508999</v>
          </cell>
        </row>
        <row r="178">
          <cell r="C178">
            <v>169</v>
          </cell>
          <cell r="E178">
            <v>1.4696443381248001</v>
          </cell>
          <cell r="F178">
            <v>1.0746915917225406</v>
          </cell>
          <cell r="G178">
            <v>0.39495274640225952</v>
          </cell>
          <cell r="J178">
            <v>1.8851089198698592E-3</v>
          </cell>
          <cell r="M178">
            <v>-6.2737696773271701</v>
          </cell>
        </row>
        <row r="179">
          <cell r="C179">
            <v>170</v>
          </cell>
          <cell r="E179">
            <v>1.4554859148288002</v>
          </cell>
          <cell r="F179">
            <v>1.0660940589887604</v>
          </cell>
          <cell r="G179">
            <v>0.38939185584003977</v>
          </cell>
          <cell r="J179">
            <v>1.7422227586326965E-3</v>
          </cell>
          <cell r="M179">
            <v>-6.3525935335074708</v>
          </cell>
        </row>
        <row r="180">
          <cell r="C180">
            <v>171</v>
          </cell>
          <cell r="E180">
            <v>1.4158423296</v>
          </cell>
          <cell r="F180">
            <v>1.0575653065168502</v>
          </cell>
          <cell r="G180">
            <v>0.35827702308314979</v>
          </cell>
          <cell r="J180">
            <v>1.6100944554612239E-3</v>
          </cell>
          <cell r="M180">
            <v>-6.4314624337183233</v>
          </cell>
        </row>
        <row r="181">
          <cell r="C181">
            <v>172</v>
          </cell>
          <cell r="E181">
            <v>1.3846937983488001</v>
          </cell>
          <cell r="F181">
            <v>1.0491047840647152</v>
          </cell>
          <cell r="G181">
            <v>0.33558901428408494</v>
          </cell>
          <cell r="J181">
            <v>1.4879204881808261E-3</v>
          </cell>
          <cell r="M181">
            <v>-6.5103757793612997</v>
          </cell>
        </row>
        <row r="182">
          <cell r="C182">
            <v>173</v>
          </cell>
          <cell r="E182">
            <v>1.4271690682368001</v>
          </cell>
          <cell r="F182">
            <v>1.0407119457921974</v>
          </cell>
          <cell r="G182">
            <v>0.38645712244460273</v>
          </cell>
          <cell r="J182">
            <v>1.3749567764158924E-3</v>
          </cell>
          <cell r="M182">
            <v>-6.5893329836915928</v>
          </cell>
        </row>
        <row r="183">
          <cell r="C183">
            <v>174</v>
          </cell>
          <cell r="E183">
            <v>1.4130106449408</v>
          </cell>
          <cell r="F183">
            <v>1.0323862502258601</v>
          </cell>
          <cell r="G183">
            <v>0.38062439471493992</v>
          </cell>
          <cell r="J183">
            <v>1.2705143360178799E-3</v>
          </cell>
          <cell r="M183">
            <v>-6.6683334715070828</v>
          </cell>
        </row>
        <row r="184">
          <cell r="C184">
            <v>175</v>
          </cell>
          <cell r="E184">
            <v>1.3931888523264002</v>
          </cell>
          <cell r="F184">
            <v>1.0241271602240531</v>
          </cell>
          <cell r="G184">
            <v>0.36906169210234707</v>
          </cell>
          <cell r="J184">
            <v>1.1739552464805211E-3</v>
          </cell>
          <cell r="M184">
            <v>-6.7473766788475338</v>
          </cell>
        </row>
        <row r="185">
          <cell r="C185">
            <v>176</v>
          </cell>
          <cell r="E185">
            <v>1.3422185284607999</v>
          </cell>
          <cell r="F185">
            <v>1.0159341429422606</v>
          </cell>
          <cell r="G185">
            <v>0.32628438551853933</v>
          </cell>
          <cell r="J185">
            <v>1.0846889092319049E-3</v>
          </cell>
          <cell r="M185">
            <v>-6.8264620527035618</v>
          </cell>
        </row>
        <row r="186">
          <cell r="C186">
            <v>177</v>
          </cell>
          <cell r="E186">
            <v>1.1779808182272002</v>
          </cell>
          <cell r="F186">
            <v>1.0078066697987225</v>
          </cell>
          <cell r="G186">
            <v>0.17017414842847778</v>
          </cell>
          <cell r="J186">
            <v>1.0021685762147264E-3</v>
          </cell>
          <cell r="M186">
            <v>-6.9055890507349202</v>
          </cell>
        </row>
        <row r="187">
          <cell r="C187">
            <v>178</v>
          </cell>
          <cell r="E187">
            <v>1.0392282699264002</v>
          </cell>
          <cell r="F187">
            <v>0.99974421644033273</v>
          </cell>
          <cell r="G187">
            <v>3.9484053486067427E-2</v>
          </cell>
          <cell r="J187">
            <v>9.2588812958669016E-4</v>
          </cell>
          <cell r="M187">
            <v>-6.9847571409977949</v>
          </cell>
        </row>
        <row r="188">
          <cell r="C188">
            <v>179</v>
          </cell>
          <cell r="E188">
            <v>1.4356641222144</v>
          </cell>
          <cell r="F188">
            <v>0.99174626270880994</v>
          </cell>
          <cell r="G188">
            <v>0.44391785950559004</v>
          </cell>
          <cell r="J188">
            <v>8.5537909469918412E-4</v>
          </cell>
          <cell r="M188">
            <v>-7.0639658016807845</v>
          </cell>
        </row>
        <row r="189">
          <cell r="C189">
            <v>180</v>
          </cell>
          <cell r="E189">
            <v>1.3960205369856</v>
          </cell>
          <cell r="F189">
            <v>0.98381229260713932</v>
          </cell>
          <cell r="G189">
            <v>0.41220824437846071</v>
          </cell>
          <cell r="J189">
            <v>7.9020786974988812E-4</v>
          </cell>
          <cell r="M189">
            <v>-7.1432145208491651</v>
          </cell>
        </row>
        <row r="190">
          <cell r="C190">
            <v>181</v>
          </cell>
          <cell r="E190">
            <v>1.2657630426624</v>
          </cell>
          <cell r="F190">
            <v>0.97594179426628225</v>
          </cell>
          <cell r="G190">
            <v>0.28982124839611778</v>
          </cell>
          <cell r="J190">
            <v>7.299731566595191E-4</v>
          </cell>
          <cell r="M190">
            <v>-7.2225027961972152</v>
          </cell>
        </row>
        <row r="191">
          <cell r="C191">
            <v>182</v>
          </cell>
          <cell r="E191">
            <v>1.0845352244736</v>
          </cell>
          <cell r="F191">
            <v>0.96813425991215185</v>
          </cell>
          <cell r="G191">
            <v>0.11640096456144811</v>
          </cell>
          <cell r="J191">
            <v>6.7430357879977266E-4</v>
          </cell>
          <cell r="M191">
            <v>-7.3018301348082275</v>
          </cell>
        </row>
        <row r="192">
          <cell r="C192">
            <v>183</v>
          </cell>
          <cell r="E192">
            <v>1.0080797386752001</v>
          </cell>
          <cell r="F192">
            <v>0.96038918583285471</v>
          </cell>
          <cell r="G192">
            <v>4.7690552842345357E-2</v>
          </cell>
          <cell r="J192">
            <v>6.2285547220364583E-4</v>
          </cell>
          <cell r="M192">
            <v>-7.3811960529219522</v>
          </cell>
        </row>
        <row r="193">
          <cell r="C193">
            <v>184</v>
          </cell>
          <cell r="E193">
            <v>1.2714264119807999</v>
          </cell>
          <cell r="F193">
            <v>0.95270607234619165</v>
          </cell>
          <cell r="G193">
            <v>0.31872033963460822</v>
          </cell>
          <cell r="J193">
            <v>5.7531083782543424E-4</v>
          </cell>
          <cell r="M193">
            <v>-7.4606000757092188</v>
          </cell>
        </row>
        <row r="194">
          <cell r="C194">
            <v>185</v>
          </cell>
          <cell r="E194">
            <v>1.2232877727744</v>
          </cell>
          <cell r="F194">
            <v>0.94508442376742219</v>
          </cell>
          <cell r="G194">
            <v>0.27820334900697785</v>
          </cell>
          <cell r="J194">
            <v>5.3137544329015204E-4</v>
          </cell>
          <cell r="M194">
            <v>-7.5400417370534312</v>
          </cell>
        </row>
        <row r="195">
          <cell r="C195">
            <v>186</v>
          </cell>
          <cell r="E195">
            <v>1.3082383125504002</v>
          </cell>
          <cell r="F195">
            <v>0.93752374837728281</v>
          </cell>
          <cell r="G195">
            <v>0.37071456417311743</v>
          </cell>
          <cell r="J195">
            <v>4.9077706338511776E-4</v>
          </cell>
          <cell r="M195">
            <v>-7.6195205793386949</v>
          </cell>
        </row>
        <row r="196">
          <cell r="C196">
            <v>187</v>
          </cell>
          <cell r="E196">
            <v>1.0703768011775998</v>
          </cell>
          <cell r="F196">
            <v>0.93002355839026463</v>
          </cell>
          <cell r="G196">
            <v>0.14035324278733519</v>
          </cell>
          <cell r="J196">
            <v>4.532638493038263E-4</v>
          </cell>
          <cell r="M196">
            <v>-7.6990361532443767</v>
          </cell>
        </row>
        <row r="197">
          <cell r="C197">
            <v>188</v>
          </cell>
          <cell r="E197">
            <v>1.0024163693568</v>
          </cell>
          <cell r="F197">
            <v>0.92258336992314238</v>
          </cell>
          <cell r="G197">
            <v>7.9832999433657625E-2</v>
          </cell>
          <cell r="J197">
            <v>4.1860281735766502E-4</v>
          </cell>
          <cell r="M197">
            <v>-7.7785880175458137</v>
          </cell>
        </row>
        <row r="198">
          <cell r="C198">
            <v>189</v>
          </cell>
          <cell r="E198">
            <v>1.1864758722048001</v>
          </cell>
          <cell r="F198">
            <v>0.91520270296375716</v>
          </cell>
          <cell r="G198">
            <v>0.27127316924104294</v>
          </cell>
          <cell r="J198">
            <v>3.8657844852795517E-4</v>
          </cell>
          <cell r="M198">
            <v>-7.8581757389209557</v>
          </cell>
        </row>
        <row r="199">
          <cell r="C199">
            <v>190</v>
          </cell>
          <cell r="E199">
            <v>1.1978026108416</v>
          </cell>
          <cell r="F199">
            <v>0.90788108134004708</v>
          </cell>
          <cell r="G199">
            <v>0.28992152950155292</v>
          </cell>
          <cell r="J199">
            <v>3.5699139084240496E-4</v>
          </cell>
          <cell r="M199">
            <v>-7.9377988917627897</v>
          </cell>
        </row>
        <row r="200">
          <cell r="C200">
            <v>191</v>
          </cell>
          <cell r="E200">
            <v>1.245941250048</v>
          </cell>
          <cell r="F200">
            <v>0.90061803268932683</v>
          </cell>
          <cell r="G200">
            <v>0.34532321735867322</v>
          </cell>
          <cell r="J200">
            <v>3.2965725712938291E-4</v>
          </cell>
          <cell r="M200">
            <v>-8.0174570579972464</v>
          </cell>
        </row>
        <row r="201">
          <cell r="C201">
            <v>192</v>
          </cell>
          <cell r="E201">
            <v>1.175149133568</v>
          </cell>
          <cell r="F201">
            <v>0.89341308842781209</v>
          </cell>
          <cell r="G201">
            <v>0.28173604514018791</v>
          </cell>
          <cell r="J201">
            <v>3.0440551123327218E-4</v>
          </cell>
          <cell r="M201">
            <v>-8.0971498269064934</v>
          </cell>
        </row>
        <row r="202">
          <cell r="C202">
            <v>193</v>
          </cell>
          <cell r="E202">
            <v>1.2317828267520001</v>
          </cell>
          <cell r="F202">
            <v>0.88626578372038956</v>
          </cell>
          <cell r="G202">
            <v>0.34551704303161057</v>
          </cell>
          <cell r="J202">
            <v>2.8107843626718566E-4</v>
          </cell>
          <cell r="M202">
            <v>-8.1768767949573498</v>
          </cell>
        </row>
        <row r="203">
          <cell r="C203">
            <v>194</v>
          </cell>
          <cell r="E203">
            <v>1.2147927187968</v>
          </cell>
          <cell r="F203">
            <v>0.87917565745062654</v>
          </cell>
          <cell r="G203">
            <v>0.33561706134617342</v>
          </cell>
          <cell r="J203">
            <v>2.5953017893800483E-4</v>
          </cell>
          <cell r="M203">
            <v>-8.2566375656346693</v>
          </cell>
        </row>
        <row r="204">
          <cell r="C204">
            <v>195</v>
          </cell>
          <cell r="E204">
            <v>1.1638223949312001</v>
          </cell>
          <cell r="F204">
            <v>0.87214225219102148</v>
          </cell>
          <cell r="G204">
            <v>0.29168014274017862</v>
          </cell>
          <cell r="J204">
            <v>2.3962586440534904E-4</v>
          </cell>
          <cell r="M204">
            <v>-8.3364317492795639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D5C70-8A30-446B-909A-11E93AB73256}">
  <dimension ref="A1:L205"/>
  <sheetViews>
    <sheetView tabSelected="1" zoomScale="80" zoomScaleNormal="80" workbookViewId="0">
      <selection activeCell="I6" sqref="I6"/>
    </sheetView>
  </sheetViews>
  <sheetFormatPr defaultRowHeight="15" x14ac:dyDescent="0.25"/>
  <cols>
    <col min="1" max="1" width="15.7109375" customWidth="1"/>
    <col min="2" max="2" width="15.5703125" style="1" customWidth="1"/>
    <col min="3" max="3" width="14.140625" style="1" customWidth="1"/>
    <col min="4" max="4" width="22" style="1" bestFit="1" customWidth="1"/>
    <col min="5" max="5" width="20.85546875" style="1" customWidth="1"/>
    <col min="6" max="6" width="16.85546875" customWidth="1"/>
    <col min="7" max="7" width="23.140625" customWidth="1"/>
    <col min="8" max="8" width="13.28515625" customWidth="1"/>
    <col min="9" max="9" width="9.28515625" bestFit="1" customWidth="1"/>
    <col min="10" max="10" width="10" customWidth="1"/>
    <col min="11" max="12" width="9.28515625" bestFit="1" customWidth="1"/>
  </cols>
  <sheetData>
    <row r="1" spans="1:10" x14ac:dyDescent="0.25">
      <c r="A1" t="s">
        <v>7</v>
      </c>
      <c r="B1"/>
      <c r="C1"/>
      <c r="G1" t="s">
        <v>11</v>
      </c>
    </row>
    <row r="2" spans="1:10" ht="15" customHeight="1" x14ac:dyDescent="0.25">
      <c r="A2" s="13" t="s">
        <v>8</v>
      </c>
      <c r="B2" s="13"/>
      <c r="C2" s="13"/>
      <c r="D2" s="13"/>
    </row>
    <row r="3" spans="1:10" x14ac:dyDescent="0.25">
      <c r="A3" s="13"/>
      <c r="B3" s="13"/>
      <c r="C3" s="13"/>
      <c r="D3" s="13"/>
      <c r="E3" s="16" t="s">
        <v>15</v>
      </c>
      <c r="F3" s="2"/>
      <c r="G3" s="16" t="s">
        <v>16</v>
      </c>
      <c r="H3" s="2"/>
      <c r="J3" s="6"/>
    </row>
    <row r="4" spans="1:10" x14ac:dyDescent="0.25">
      <c r="A4" s="13"/>
      <c r="B4" s="13"/>
      <c r="C4" s="13"/>
      <c r="D4" s="13"/>
      <c r="E4" s="5" t="s">
        <v>1</v>
      </c>
      <c r="F4" s="4">
        <v>3.5</v>
      </c>
      <c r="G4" s="5" t="s">
        <v>1</v>
      </c>
      <c r="H4" s="4">
        <v>47</v>
      </c>
    </row>
    <row r="5" spans="1:10" ht="17.25" x14ac:dyDescent="0.25">
      <c r="A5" t="s">
        <v>0</v>
      </c>
      <c r="B5">
        <v>72.7</v>
      </c>
      <c r="C5" t="s">
        <v>5</v>
      </c>
      <c r="E5" s="5" t="s">
        <v>2</v>
      </c>
      <c r="F5" s="4">
        <v>0.99199999999999999</v>
      </c>
      <c r="G5" s="5" t="s">
        <v>2</v>
      </c>
      <c r="H5" s="4">
        <v>0.91800000000000004</v>
      </c>
    </row>
    <row r="6" spans="1:10" ht="17.25" x14ac:dyDescent="0.25">
      <c r="B6">
        <f>B5*2.59*10^6</f>
        <v>188293000</v>
      </c>
      <c r="C6" t="s">
        <v>6</v>
      </c>
      <c r="E6" s="5" t="s">
        <v>18</v>
      </c>
      <c r="F6" s="7">
        <f>-1/LN(F5)</f>
        <v>124.49933065307818</v>
      </c>
      <c r="G6" s="14" t="s">
        <v>17</v>
      </c>
      <c r="H6" s="15">
        <f>-1/LN(H5)</f>
        <v>11.687992996894426</v>
      </c>
    </row>
    <row r="7" spans="1:10" x14ac:dyDescent="0.25">
      <c r="B7"/>
      <c r="C7"/>
      <c r="E7" s="26"/>
      <c r="F7" s="27"/>
      <c r="G7" s="24" t="s">
        <v>10</v>
      </c>
      <c r="H7" s="25">
        <f>H4*3600*H6/B6*1000</f>
        <v>10.50282493281501</v>
      </c>
    </row>
    <row r="9" spans="1:10" ht="45" x14ac:dyDescent="0.25">
      <c r="A9" s="19"/>
      <c r="B9" s="20" t="s">
        <v>3</v>
      </c>
      <c r="C9" s="21" t="s">
        <v>14</v>
      </c>
      <c r="D9" s="21" t="s">
        <v>19</v>
      </c>
      <c r="E9" s="22" t="s">
        <v>13</v>
      </c>
      <c r="F9" s="23" t="s">
        <v>9</v>
      </c>
      <c r="G9" s="22" t="s">
        <v>12</v>
      </c>
    </row>
    <row r="10" spans="1:10" x14ac:dyDescent="0.25">
      <c r="A10" s="12">
        <v>37742</v>
      </c>
      <c r="B10" s="3">
        <v>0</v>
      </c>
      <c r="C10" s="11">
        <v>129</v>
      </c>
      <c r="D10" s="10">
        <f>CONVERT(C10,"ft^3","m^3")</f>
        <v>3.6528732103679999</v>
      </c>
      <c r="E10" s="8" t="s">
        <v>4</v>
      </c>
      <c r="F10" s="9" t="s">
        <v>4</v>
      </c>
      <c r="G10" s="8" t="s">
        <v>4</v>
      </c>
    </row>
    <row r="11" spans="1:10" x14ac:dyDescent="0.25">
      <c r="A11" s="12">
        <v>37743</v>
      </c>
      <c r="B11" s="3">
        <v>1</v>
      </c>
      <c r="C11" s="11">
        <v>123</v>
      </c>
      <c r="D11" s="10">
        <f t="shared" ref="D11:D74" si="0">CONVERT(C11,"ft^3","m^3")</f>
        <v>3.482972130816</v>
      </c>
      <c r="E11" s="8" t="s">
        <v>4</v>
      </c>
      <c r="F11" s="9" t="s">
        <v>4</v>
      </c>
      <c r="G11" s="8" t="s">
        <v>4</v>
      </c>
    </row>
    <row r="12" spans="1:10" x14ac:dyDescent="0.25">
      <c r="A12" s="12">
        <v>37744</v>
      </c>
      <c r="B12" s="3">
        <v>2</v>
      </c>
      <c r="C12" s="11">
        <v>123</v>
      </c>
      <c r="D12" s="10">
        <f t="shared" si="0"/>
        <v>3.482972130816</v>
      </c>
      <c r="E12" s="8" t="s">
        <v>4</v>
      </c>
      <c r="F12" s="9" t="s">
        <v>4</v>
      </c>
      <c r="G12" s="8" t="s">
        <v>4</v>
      </c>
    </row>
    <row r="13" spans="1:10" x14ac:dyDescent="0.25">
      <c r="A13" s="12">
        <v>37745</v>
      </c>
      <c r="B13" s="3">
        <v>3</v>
      </c>
      <c r="C13" s="11">
        <v>124</v>
      </c>
      <c r="D13" s="10">
        <f t="shared" si="0"/>
        <v>3.5112889774079998</v>
      </c>
      <c r="E13" s="8" t="s">
        <v>4</v>
      </c>
      <c r="F13" s="9" t="s">
        <v>4</v>
      </c>
      <c r="G13" s="8" t="s">
        <v>4</v>
      </c>
    </row>
    <row r="14" spans="1:10" x14ac:dyDescent="0.25">
      <c r="A14" s="12">
        <v>37746</v>
      </c>
      <c r="B14" s="3">
        <v>4</v>
      </c>
      <c r="C14" s="11">
        <v>116</v>
      </c>
      <c r="D14" s="10">
        <f t="shared" si="0"/>
        <v>3.2847542046720002</v>
      </c>
      <c r="E14" s="8" t="s">
        <v>4</v>
      </c>
      <c r="F14" s="9" t="s">
        <v>4</v>
      </c>
      <c r="G14" s="8" t="s">
        <v>4</v>
      </c>
    </row>
    <row r="15" spans="1:10" x14ac:dyDescent="0.25">
      <c r="A15" s="12">
        <v>37747</v>
      </c>
      <c r="B15" s="3">
        <v>5</v>
      </c>
      <c r="C15" s="11">
        <v>111</v>
      </c>
      <c r="D15" s="10">
        <f t="shared" si="0"/>
        <v>3.1431699717120001</v>
      </c>
      <c r="E15" s="8" t="s">
        <v>4</v>
      </c>
      <c r="F15" s="9" t="s">
        <v>4</v>
      </c>
      <c r="G15" s="8" t="s">
        <v>4</v>
      </c>
    </row>
    <row r="16" spans="1:10" x14ac:dyDescent="0.25">
      <c r="A16" s="12">
        <v>37748</v>
      </c>
      <c r="B16" s="3">
        <v>6</v>
      </c>
      <c r="C16" s="11">
        <v>108</v>
      </c>
      <c r="D16" s="10">
        <f t="shared" si="0"/>
        <v>3.0582194319360001</v>
      </c>
      <c r="E16" s="8" t="s">
        <v>4</v>
      </c>
      <c r="F16" s="9" t="s">
        <v>4</v>
      </c>
      <c r="G16" s="8" t="s">
        <v>4</v>
      </c>
    </row>
    <row r="17" spans="1:11" x14ac:dyDescent="0.25">
      <c r="A17" s="12">
        <v>37749</v>
      </c>
      <c r="B17" s="3">
        <v>7</v>
      </c>
      <c r="C17" s="11">
        <v>106</v>
      </c>
      <c r="D17" s="10">
        <f t="shared" si="0"/>
        <v>3.001585738752</v>
      </c>
      <c r="E17" s="8" t="s">
        <v>4</v>
      </c>
      <c r="F17" s="9" t="s">
        <v>4</v>
      </c>
      <c r="G17" s="8" t="s">
        <v>4</v>
      </c>
    </row>
    <row r="18" spans="1:11" x14ac:dyDescent="0.25">
      <c r="A18" s="12">
        <v>37750</v>
      </c>
      <c r="B18" s="3">
        <v>8</v>
      </c>
      <c r="C18" s="11">
        <v>104</v>
      </c>
      <c r="D18" s="10">
        <f t="shared" si="0"/>
        <v>2.9449520455679998</v>
      </c>
      <c r="E18" s="8" t="s">
        <v>4</v>
      </c>
      <c r="F18" s="9" t="s">
        <v>4</v>
      </c>
      <c r="G18" s="8" t="s">
        <v>4</v>
      </c>
    </row>
    <row r="19" spans="1:11" x14ac:dyDescent="0.25">
      <c r="A19" s="12">
        <v>37751</v>
      </c>
      <c r="B19" s="3">
        <v>9</v>
      </c>
      <c r="C19" s="11">
        <v>106</v>
      </c>
      <c r="D19" s="10">
        <f t="shared" si="0"/>
        <v>3.001585738752</v>
      </c>
      <c r="E19" s="8" t="s">
        <v>4</v>
      </c>
      <c r="F19" s="9" t="s">
        <v>4</v>
      </c>
      <c r="G19" s="8" t="s">
        <v>4</v>
      </c>
    </row>
    <row r="20" spans="1:11" x14ac:dyDescent="0.25">
      <c r="A20" s="12">
        <v>37752</v>
      </c>
      <c r="B20" s="3">
        <v>10</v>
      </c>
      <c r="C20" s="11">
        <v>103</v>
      </c>
      <c r="D20" s="10">
        <f t="shared" si="0"/>
        <v>2.916635198976</v>
      </c>
      <c r="E20" s="8" t="s">
        <v>4</v>
      </c>
      <c r="F20" s="9" t="s">
        <v>4</v>
      </c>
      <c r="G20" s="8" t="s">
        <v>4</v>
      </c>
    </row>
    <row r="21" spans="1:11" x14ac:dyDescent="0.25">
      <c r="A21" s="12">
        <v>37753</v>
      </c>
      <c r="B21" s="3">
        <v>11</v>
      </c>
      <c r="C21" s="11">
        <v>107</v>
      </c>
      <c r="D21" s="10">
        <f t="shared" si="0"/>
        <v>3.0299025853440003</v>
      </c>
      <c r="E21" s="8" t="s">
        <v>4</v>
      </c>
      <c r="F21" s="9" t="s">
        <v>4</v>
      </c>
      <c r="G21" s="8" t="s">
        <v>4</v>
      </c>
    </row>
    <row r="22" spans="1:11" x14ac:dyDescent="0.25">
      <c r="A22" s="12">
        <v>37754</v>
      </c>
      <c r="B22" s="3">
        <v>12</v>
      </c>
      <c r="C22" s="11">
        <v>129</v>
      </c>
      <c r="D22" s="10">
        <f t="shared" si="0"/>
        <v>3.6528732103679999</v>
      </c>
      <c r="E22" s="8" t="s">
        <v>4</v>
      </c>
      <c r="F22" s="9" t="s">
        <v>4</v>
      </c>
      <c r="G22" s="8" t="s">
        <v>4</v>
      </c>
    </row>
    <row r="23" spans="1:11" x14ac:dyDescent="0.25">
      <c r="A23" s="12">
        <v>37755</v>
      </c>
      <c r="B23" s="3">
        <v>13</v>
      </c>
      <c r="C23" s="11">
        <v>154</v>
      </c>
      <c r="D23" s="10">
        <f t="shared" si="0"/>
        <v>4.3607943751680001</v>
      </c>
      <c r="E23" s="8" t="s">
        <v>4</v>
      </c>
      <c r="F23" s="9" t="s">
        <v>4</v>
      </c>
      <c r="G23" s="8" t="s">
        <v>4</v>
      </c>
    </row>
    <row r="24" spans="1:11" x14ac:dyDescent="0.25">
      <c r="A24" s="12">
        <v>37756</v>
      </c>
      <c r="B24" s="3">
        <v>14</v>
      </c>
      <c r="C24" s="11">
        <v>193</v>
      </c>
      <c r="D24" s="10">
        <f t="shared" si="0"/>
        <v>5.4651513922559998</v>
      </c>
      <c r="E24" s="8" t="s">
        <v>4</v>
      </c>
      <c r="F24" s="9" t="s">
        <v>4</v>
      </c>
      <c r="G24" s="8" t="s">
        <v>4</v>
      </c>
    </row>
    <row r="25" spans="1:11" x14ac:dyDescent="0.25">
      <c r="A25" s="12">
        <v>37757</v>
      </c>
      <c r="B25" s="3">
        <v>15</v>
      </c>
      <c r="C25" s="11">
        <v>230</v>
      </c>
      <c r="D25" s="10">
        <f t="shared" si="0"/>
        <v>6.5128747161600007</v>
      </c>
      <c r="E25" s="8" t="s">
        <v>4</v>
      </c>
      <c r="F25" s="9" t="s">
        <v>4</v>
      </c>
      <c r="G25" s="8" t="s">
        <v>4</v>
      </c>
    </row>
    <row r="26" spans="1:11" x14ac:dyDescent="0.25">
      <c r="A26" s="12">
        <v>37758</v>
      </c>
      <c r="B26" s="3">
        <v>16</v>
      </c>
      <c r="C26" s="11">
        <v>319</v>
      </c>
      <c r="D26" s="10">
        <f t="shared" si="0"/>
        <v>9.0330740628479997</v>
      </c>
      <c r="E26" s="8" t="s">
        <v>4</v>
      </c>
      <c r="F26" s="9" t="s">
        <v>4</v>
      </c>
      <c r="G26" s="8" t="s">
        <v>4</v>
      </c>
    </row>
    <row r="27" spans="1:11" x14ac:dyDescent="0.25">
      <c r="A27" s="12">
        <v>37759</v>
      </c>
      <c r="B27" s="3">
        <v>17</v>
      </c>
      <c r="C27" s="11">
        <v>371</v>
      </c>
      <c r="D27" s="10">
        <f t="shared" si="0"/>
        <v>10.505550085631999</v>
      </c>
      <c r="E27" s="8" t="s">
        <v>4</v>
      </c>
      <c r="F27" s="9" t="s">
        <v>4</v>
      </c>
      <c r="G27" s="8" t="s">
        <v>4</v>
      </c>
    </row>
    <row r="28" spans="1:11" x14ac:dyDescent="0.25">
      <c r="A28" s="12">
        <v>37760</v>
      </c>
      <c r="B28" s="3">
        <v>18</v>
      </c>
      <c r="C28" s="11">
        <v>397</v>
      </c>
      <c r="D28" s="10">
        <f t="shared" si="0"/>
        <v>11.241788097024001</v>
      </c>
      <c r="E28" s="8" t="s">
        <v>4</v>
      </c>
      <c r="F28" s="9" t="s">
        <v>4</v>
      </c>
      <c r="G28" s="8" t="s">
        <v>4</v>
      </c>
    </row>
    <row r="29" spans="1:11" x14ac:dyDescent="0.25">
      <c r="A29" s="12">
        <v>37761</v>
      </c>
      <c r="B29" s="3">
        <v>19</v>
      </c>
      <c r="C29" s="11">
        <v>430</v>
      </c>
      <c r="D29" s="10">
        <f t="shared" si="0"/>
        <v>12.176244034560002</v>
      </c>
      <c r="E29" s="8" t="s">
        <v>4</v>
      </c>
      <c r="F29" s="9" t="s">
        <v>4</v>
      </c>
      <c r="G29" s="8" t="s">
        <v>4</v>
      </c>
    </row>
    <row r="30" spans="1:11" x14ac:dyDescent="0.25">
      <c r="A30" s="12">
        <v>37762</v>
      </c>
      <c r="B30" s="3">
        <v>20</v>
      </c>
      <c r="C30" s="11">
        <v>480</v>
      </c>
      <c r="D30" s="10">
        <f t="shared" si="0"/>
        <v>13.59208636416</v>
      </c>
      <c r="E30" s="8" t="s">
        <v>4</v>
      </c>
      <c r="F30" s="9" t="s">
        <v>4</v>
      </c>
      <c r="G30" s="8" t="s">
        <v>4</v>
      </c>
    </row>
    <row r="31" spans="1:11" x14ac:dyDescent="0.25">
      <c r="A31" s="12">
        <v>37763</v>
      </c>
      <c r="B31" s="3">
        <v>21</v>
      </c>
      <c r="C31" s="11">
        <v>564</v>
      </c>
      <c r="D31" s="10">
        <f t="shared" si="0"/>
        <v>15.970701477887999</v>
      </c>
      <c r="E31" s="8" t="s">
        <v>4</v>
      </c>
      <c r="F31" s="9" t="s">
        <v>4</v>
      </c>
      <c r="G31" s="8" t="s">
        <v>4</v>
      </c>
    </row>
    <row r="32" spans="1:11" x14ac:dyDescent="0.25">
      <c r="A32" s="12">
        <v>37764</v>
      </c>
      <c r="B32" s="3">
        <v>22</v>
      </c>
      <c r="C32" s="11">
        <v>700</v>
      </c>
      <c r="D32" s="10">
        <f t="shared" si="0"/>
        <v>19.8217926144</v>
      </c>
      <c r="E32" s="17">
        <f>F4</f>
        <v>3.5</v>
      </c>
      <c r="F32" s="18">
        <f>D32-E32</f>
        <v>16.3217926144</v>
      </c>
      <c r="G32" s="7">
        <f>$H$4*(-LN($H$5))*$H$5^(B32-$B$31)*(B32-$B$31)</f>
        <v>3.6914806512516019</v>
      </c>
      <c r="J32" s="6"/>
      <c r="K32" s="6"/>
    </row>
    <row r="33" spans="1:12" x14ac:dyDescent="0.25">
      <c r="A33" s="12">
        <v>37765</v>
      </c>
      <c r="B33" s="3">
        <v>23</v>
      </c>
      <c r="C33" s="11">
        <v>819</v>
      </c>
      <c r="D33" s="10">
        <f t="shared" si="0"/>
        <v>23.191497358848004</v>
      </c>
      <c r="E33" s="7">
        <f>$F$4*$F$5^(B33-$B$32)</f>
        <v>3.472</v>
      </c>
      <c r="F33" s="18">
        <f>D33-E33</f>
        <v>19.719497358848002</v>
      </c>
      <c r="G33" s="7">
        <f>$H$4*(-LN($H$5))*$H$5^(B33-$B$31)*(B33-$B$31)</f>
        <v>6.7775584756979415</v>
      </c>
      <c r="J33" s="6"/>
      <c r="K33" s="6"/>
    </row>
    <row r="34" spans="1:12" x14ac:dyDescent="0.25">
      <c r="A34" s="12">
        <v>37766</v>
      </c>
      <c r="B34" s="3">
        <v>24</v>
      </c>
      <c r="C34" s="11">
        <v>895</v>
      </c>
      <c r="D34" s="10">
        <f t="shared" si="0"/>
        <v>25.343577699840001</v>
      </c>
      <c r="E34" s="7">
        <f>$F$4*$F$5^(B34-$B$32)</f>
        <v>3.4442239999999997</v>
      </c>
      <c r="F34" s="18">
        <f>D34-E34</f>
        <v>21.899353699840002</v>
      </c>
      <c r="G34" s="7">
        <f>$H$4*(-LN($H$5))*$H$5^(B34-$B$31)*(B34-$B$31)</f>
        <v>9.3326980210360659</v>
      </c>
      <c r="J34" s="6"/>
      <c r="K34" s="6"/>
    </row>
    <row r="35" spans="1:12" x14ac:dyDescent="0.25">
      <c r="A35" s="12">
        <v>37767</v>
      </c>
      <c r="B35" s="3">
        <v>25</v>
      </c>
      <c r="C35" s="11">
        <v>969</v>
      </c>
      <c r="D35" s="10">
        <f t="shared" si="0"/>
        <v>27.439024347648004</v>
      </c>
      <c r="E35" s="7">
        <f>$F$4*$F$5^(B35-$B$32)</f>
        <v>3.4166702079999998</v>
      </c>
      <c r="F35" s="18">
        <f>D35-E35</f>
        <v>24.022354139648005</v>
      </c>
      <c r="G35" s="7">
        <f>$H$4*(-LN($H$5))*$H$5^(B35-$B$31)*(B35-$B$31)</f>
        <v>11.423222377748145</v>
      </c>
      <c r="J35" s="6"/>
      <c r="K35" s="6"/>
    </row>
    <row r="36" spans="1:12" x14ac:dyDescent="0.25">
      <c r="A36" s="12">
        <v>37768</v>
      </c>
      <c r="B36" s="3">
        <v>26</v>
      </c>
      <c r="C36" s="11">
        <v>1090</v>
      </c>
      <c r="D36" s="10">
        <f t="shared" si="0"/>
        <v>30.865362785280002</v>
      </c>
      <c r="E36" s="7">
        <f>$F$4*$F$5^(B36-$B$32)</f>
        <v>3.3893368463359996</v>
      </c>
      <c r="F36" s="18">
        <f>D36-E36</f>
        <v>27.476025938944002</v>
      </c>
      <c r="G36" s="7">
        <f>$H$4*(-LN($H$5))*$H$5^(B36-$B$31)*(B36-$B$31)</f>
        <v>13.108147678465995</v>
      </c>
      <c r="J36" s="6"/>
      <c r="K36" s="6"/>
    </row>
    <row r="37" spans="1:12" x14ac:dyDescent="0.25">
      <c r="A37" s="12">
        <v>37769</v>
      </c>
      <c r="B37" s="3">
        <v>27</v>
      </c>
      <c r="C37" s="11">
        <v>1140</v>
      </c>
      <c r="D37" s="10">
        <f t="shared" si="0"/>
        <v>32.281205114880002</v>
      </c>
      <c r="E37" s="7">
        <f>$F$4*$F$5^(B37-$B$32)</f>
        <v>3.3622221515653115</v>
      </c>
      <c r="F37" s="18">
        <f>D37-E37</f>
        <v>28.91898296331469</v>
      </c>
      <c r="G37" s="7">
        <f>$H$4*(-LN($H$5))*$H$5^(B37-$B$31)*(B37-$B$31)</f>
        <v>14.439935482598141</v>
      </c>
      <c r="J37" s="6"/>
      <c r="K37" s="6"/>
    </row>
    <row r="38" spans="1:12" x14ac:dyDescent="0.25">
      <c r="A38" s="12">
        <v>37770</v>
      </c>
      <c r="B38" s="3">
        <v>28</v>
      </c>
      <c r="C38" s="11">
        <v>1210</v>
      </c>
      <c r="D38" s="10">
        <f t="shared" si="0"/>
        <v>34.263384376319998</v>
      </c>
      <c r="E38" s="7">
        <f>$F$4*$F$5^(B38-$B$32)</f>
        <v>3.3353243743527887</v>
      </c>
      <c r="F38" s="18">
        <f>D38-E38</f>
        <v>30.928060001967211</v>
      </c>
      <c r="G38" s="7">
        <f>$H$4*(-LN($H$5))*$H$5^(B38-$B$31)*(B38-$B$31)</f>
        <v>15.46517090186261</v>
      </c>
      <c r="J38" s="6"/>
      <c r="K38" s="6"/>
    </row>
    <row r="39" spans="1:12" x14ac:dyDescent="0.25">
      <c r="A39" s="12">
        <v>37771</v>
      </c>
      <c r="B39" s="3">
        <v>29</v>
      </c>
      <c r="C39" s="11">
        <v>1260</v>
      </c>
      <c r="D39" s="10">
        <f t="shared" si="0"/>
        <v>35.679226705920001</v>
      </c>
      <c r="E39" s="7">
        <f>$F$4*$F$5^(B39-$B$32)</f>
        <v>3.3086417793579663</v>
      </c>
      <c r="F39" s="18">
        <f>D39-E39</f>
        <v>32.370584926562032</v>
      </c>
      <c r="G39" s="7">
        <f>$H$4*(-LN($H$5))*$H$5^(B39-$B$31)*(B39-$B$31)</f>
        <v>16.225173586182713</v>
      </c>
      <c r="J39" s="6"/>
      <c r="K39" s="6"/>
    </row>
    <row r="40" spans="1:12" x14ac:dyDescent="0.25">
      <c r="A40" s="12">
        <v>37772</v>
      </c>
      <c r="B40" s="3">
        <v>30</v>
      </c>
      <c r="C40" s="11">
        <v>1230</v>
      </c>
      <c r="D40" s="10">
        <f t="shared" si="0"/>
        <v>34.829721308159996</v>
      </c>
      <c r="E40" s="7">
        <f>$F$4*$F$5^(B40-$B$32)</f>
        <v>3.2821726451231026</v>
      </c>
      <c r="F40" s="18">
        <f>D40-E40</f>
        <v>31.547548663036892</v>
      </c>
      <c r="G40" s="7">
        <f>$H$4*(-LN($H$5))*$H$5^(B40-$B$31)*(B40-$B$31)</f>
        <v>16.756548021130197</v>
      </c>
      <c r="J40" s="6"/>
      <c r="K40" s="6"/>
    </row>
    <row r="41" spans="1:12" x14ac:dyDescent="0.25">
      <c r="A41" s="12">
        <v>37773</v>
      </c>
      <c r="B41" s="3">
        <v>31</v>
      </c>
      <c r="C41" s="11">
        <v>1250</v>
      </c>
      <c r="D41" s="10">
        <f t="shared" si="0"/>
        <v>35.396058239999995</v>
      </c>
      <c r="E41" s="7">
        <f>$F$4*$F$5^(B41-$B$32)</f>
        <v>3.2559152639621178</v>
      </c>
      <c r="F41" s="18">
        <f>D41-E41</f>
        <v>32.140142976037879</v>
      </c>
      <c r="G41" s="7">
        <f>$H$4*(-LN($H$5))*$H$5^(B41-$B$31)*(B41-$B$31)</f>
        <v>17.0916789815528</v>
      </c>
      <c r="H41" s="6"/>
      <c r="I41" s="6"/>
      <c r="J41" s="6"/>
      <c r="K41" s="6"/>
      <c r="L41" s="6"/>
    </row>
    <row r="42" spans="1:12" x14ac:dyDescent="0.25">
      <c r="A42" s="12">
        <v>37774</v>
      </c>
      <c r="B42" s="3">
        <v>32</v>
      </c>
      <c r="C42" s="11">
        <v>1220</v>
      </c>
      <c r="D42" s="10">
        <f t="shared" si="0"/>
        <v>34.546552842240004</v>
      </c>
      <c r="E42" s="7">
        <f>$F$4*$F$5^(B42-$B$32)</f>
        <v>3.2298679418504204</v>
      </c>
      <c r="F42" s="18">
        <f>D42-E42</f>
        <v>31.316684900389582</v>
      </c>
      <c r="G42" s="7">
        <f>$H$4*(-LN($H$5))*$H$5^(B42-$B$31)*(B42-$B$31)</f>
        <v>17.25917743557202</v>
      </c>
      <c r="H42" s="6"/>
      <c r="I42" s="6"/>
      <c r="J42" s="6"/>
      <c r="K42" s="6"/>
    </row>
    <row r="43" spans="1:12" x14ac:dyDescent="0.25">
      <c r="A43" s="12">
        <v>37775</v>
      </c>
      <c r="B43" s="3">
        <v>33</v>
      </c>
      <c r="C43" s="11">
        <v>1240</v>
      </c>
      <c r="D43" s="10">
        <f t="shared" si="0"/>
        <v>35.112889774080003</v>
      </c>
      <c r="E43" s="7">
        <f>$F$4*$F$5^(B43-$B$32)</f>
        <v>3.2040289983156169</v>
      </c>
      <c r="F43" s="18">
        <f>D43-E43</f>
        <v>31.908860775764385</v>
      </c>
      <c r="G43" s="7">
        <f>$H$4*(-LN($H$5))*$H$5^(B43-$B$31)*(B43-$B$31)</f>
        <v>17.284281693660127</v>
      </c>
      <c r="H43" s="6"/>
      <c r="I43" s="6"/>
      <c r="J43" s="6"/>
      <c r="K43" s="6"/>
    </row>
    <row r="44" spans="1:12" x14ac:dyDescent="0.25">
      <c r="A44" s="12">
        <v>37776</v>
      </c>
      <c r="B44" s="3">
        <v>34</v>
      </c>
      <c r="C44" s="11">
        <v>1190</v>
      </c>
      <c r="D44" s="10">
        <f t="shared" si="0"/>
        <v>33.697047444479999</v>
      </c>
      <c r="E44" s="7">
        <f>$F$4*$F$5^(B44-$B$32)</f>
        <v>3.178396766329092</v>
      </c>
      <c r="F44" s="18">
        <f>D44-E44</f>
        <v>30.518650678150905</v>
      </c>
      <c r="G44" s="7">
        <f>$H$4*(-LN($H$5))*$H$5^(B44-$B$31)*(B44-$B$31)</f>
        <v>17.189218144344991</v>
      </c>
      <c r="H44" s="6"/>
      <c r="I44" s="6"/>
      <c r="J44" s="6"/>
      <c r="K44" s="6"/>
    </row>
    <row r="45" spans="1:12" x14ac:dyDescent="0.25">
      <c r="A45" s="12">
        <v>37777</v>
      </c>
      <c r="B45" s="3">
        <v>35</v>
      </c>
      <c r="C45" s="11">
        <v>1120</v>
      </c>
      <c r="D45" s="10">
        <f t="shared" si="0"/>
        <v>31.714868183040004</v>
      </c>
      <c r="E45" s="7">
        <f>$F$4*$F$5^(B45-$B$32)</f>
        <v>3.1529695921984597</v>
      </c>
      <c r="F45" s="18">
        <f>D45-E45</f>
        <v>28.561898590841544</v>
      </c>
      <c r="G45" s="7">
        <f>$H$4*(-LN($H$5))*$H$5^(B45-$B$31)*(B45-$B$31)</f>
        <v>16.993525507009373</v>
      </c>
      <c r="H45" s="6"/>
      <c r="I45" s="6"/>
      <c r="J45" s="6"/>
      <c r="K45" s="6"/>
    </row>
    <row r="46" spans="1:12" x14ac:dyDescent="0.25">
      <c r="A46" s="12">
        <v>37778</v>
      </c>
      <c r="B46" s="3">
        <v>36</v>
      </c>
      <c r="C46" s="11">
        <v>955</v>
      </c>
      <c r="D46" s="10">
        <f t="shared" si="0"/>
        <v>27.04258849536</v>
      </c>
      <c r="E46" s="7">
        <f>$F$4*$F$5^(B46-$B$32)</f>
        <v>3.1277458354608711</v>
      </c>
      <c r="F46" s="18">
        <f>D46-E46</f>
        <v>23.914842659899129</v>
      </c>
      <c r="G46" s="7">
        <f>$H$4*(-LN($H$5))*$H$5^(B46-$B$31)*(B46-$B$31)</f>
        <v>16.714346159394221</v>
      </c>
      <c r="H46" s="6"/>
      <c r="I46" s="6"/>
      <c r="J46" s="6"/>
      <c r="K46" s="6"/>
    </row>
    <row r="47" spans="1:12" x14ac:dyDescent="0.25">
      <c r="A47" s="12">
        <v>37779</v>
      </c>
      <c r="B47" s="3">
        <v>37</v>
      </c>
      <c r="C47" s="11">
        <v>891</v>
      </c>
      <c r="D47" s="10">
        <f t="shared" si="0"/>
        <v>25.230310313472</v>
      </c>
      <c r="E47" s="7">
        <f>$F$4*$F$5^(B47-$B$32)</f>
        <v>3.1027238687771845</v>
      </c>
      <c r="F47" s="18">
        <f>D47-E47</f>
        <v>22.127586444694813</v>
      </c>
      <c r="G47" s="7">
        <f>$H$4*(-LN($H$5))*$H$5^(B47-$B$31)*(B47-$B$31)</f>
        <v>16.366687759278818</v>
      </c>
      <c r="H47" s="6"/>
      <c r="I47" s="6"/>
      <c r="J47" s="6"/>
      <c r="K47" s="6"/>
    </row>
    <row r="48" spans="1:12" x14ac:dyDescent="0.25">
      <c r="A48" s="12">
        <v>37780</v>
      </c>
      <c r="B48" s="3">
        <v>38</v>
      </c>
      <c r="C48" s="11">
        <v>805</v>
      </c>
      <c r="D48" s="10">
        <f t="shared" si="0"/>
        <v>22.79506150656</v>
      </c>
      <c r="E48" s="7">
        <f>$F$4*$F$5^(B48-$B$32)</f>
        <v>3.077902077826967</v>
      </c>
      <c r="F48" s="18">
        <f>D48-E48</f>
        <v>19.717159428733034</v>
      </c>
      <c r="G48" s="7">
        <f>$H$4*(-LN($H$5))*$H$5^(B48-$B$31)*(B48-$B$31)</f>
        <v>15.963658073206579</v>
      </c>
      <c r="H48" s="6"/>
      <c r="I48" s="6"/>
      <c r="J48" s="6"/>
      <c r="K48" s="6"/>
    </row>
    <row r="49" spans="1:11" x14ac:dyDescent="0.25">
      <c r="A49" s="12">
        <v>37781</v>
      </c>
      <c r="B49" s="3">
        <v>39</v>
      </c>
      <c r="C49" s="11">
        <v>821</v>
      </c>
      <c r="D49" s="10">
        <f t="shared" si="0"/>
        <v>23.248131052032001</v>
      </c>
      <c r="E49" s="7">
        <f>$F$4*$F$5^(B49-$B$32)</f>
        <v>3.0532788612043511</v>
      </c>
      <c r="F49" s="18">
        <f>D49-E49</f>
        <v>20.19485219082765</v>
      </c>
      <c r="G49" s="7">
        <f>$H$4*(-LN($H$5))*$H$5^(B49-$B$31)*(B49-$B$31)</f>
        <v>15.516675647156795</v>
      </c>
      <c r="H49" s="6"/>
      <c r="I49" s="6"/>
      <c r="J49" s="6"/>
      <c r="K49" s="6"/>
    </row>
    <row r="50" spans="1:11" x14ac:dyDescent="0.25">
      <c r="A50" s="12">
        <v>37782</v>
      </c>
      <c r="B50" s="3">
        <v>40</v>
      </c>
      <c r="C50" s="11">
        <v>886</v>
      </c>
      <c r="D50" s="10">
        <f t="shared" si="0"/>
        <v>25.088726080512004</v>
      </c>
      <c r="E50" s="7">
        <f>$F$4*$F$5^(B50-$B$32)</f>
        <v>3.0288526303147161</v>
      </c>
      <c r="F50" s="18">
        <f>D50-E50</f>
        <v>22.059873450197287</v>
      </c>
      <c r="G50" s="7">
        <f>$H$4*(-LN($H$5))*$H$5^(B50-$B$31)*(B50-$B$31)</f>
        <v>15.035658702094933</v>
      </c>
      <c r="H50" s="6"/>
      <c r="I50" s="6"/>
      <c r="J50" s="6"/>
      <c r="K50" s="6"/>
    </row>
    <row r="51" spans="1:11" x14ac:dyDescent="0.25">
      <c r="A51" s="12">
        <v>37783</v>
      </c>
      <c r="B51" s="3">
        <v>41</v>
      </c>
      <c r="C51" s="11">
        <v>912</v>
      </c>
      <c r="D51" s="10">
        <f t="shared" si="0"/>
        <v>25.824964091904</v>
      </c>
      <c r="E51" s="7">
        <f>$F$4*$F$5^(B51-$B$32)</f>
        <v>3.0046218092721984</v>
      </c>
      <c r="F51" s="18">
        <f>D51-E51</f>
        <v>22.820342282631803</v>
      </c>
      <c r="G51" s="7">
        <f>$H$4*(-LN($H$5))*$H$5^(B51-$B$31)*(B51-$B$31)</f>
        <v>14.529194408971737</v>
      </c>
      <c r="H51" s="6"/>
      <c r="I51" s="6"/>
      <c r="J51" s="6"/>
      <c r="K51" s="6"/>
    </row>
    <row r="52" spans="1:11" x14ac:dyDescent="0.25">
      <c r="A52" s="12">
        <v>37784</v>
      </c>
      <c r="B52" s="3">
        <v>42</v>
      </c>
      <c r="C52" s="11">
        <v>785</v>
      </c>
      <c r="D52" s="10">
        <f t="shared" si="0"/>
        <v>22.228724574720001</v>
      </c>
      <c r="E52" s="7">
        <f>$F$4*$F$5^(B52-$B$32)</f>
        <v>2.9805848347980208</v>
      </c>
      <c r="F52" s="18">
        <f>D52-E52</f>
        <v>19.248139739921982</v>
      </c>
      <c r="G52" s="7">
        <f>$H$4*(-LN($H$5))*$H$5^(B52-$B$31)*(B52-$B$31)</f>
        <v>14.004690490807857</v>
      </c>
      <c r="H52" s="6"/>
      <c r="I52" s="6"/>
      <c r="J52" s="6"/>
      <c r="K52" s="6"/>
    </row>
    <row r="53" spans="1:11" x14ac:dyDescent="0.25">
      <c r="A53" s="12">
        <v>37785</v>
      </c>
      <c r="B53" s="3">
        <v>43</v>
      </c>
      <c r="C53" s="11">
        <v>622</v>
      </c>
      <c r="D53" s="10">
        <f t="shared" si="0"/>
        <v>17.613078580223998</v>
      </c>
      <c r="E53" s="7">
        <f>$F$4*$F$5^(B53-$B$32)</f>
        <v>2.9567401561196367</v>
      </c>
      <c r="F53" s="18">
        <f>D53-E53</f>
        <v>14.656338424104362</v>
      </c>
      <c r="G53" s="7">
        <f>$H$4*(-LN($H$5))*$H$5^(B53-$B$31)*(B53-$B$31)</f>
        <v>13.46851091201693</v>
      </c>
      <c r="H53" s="6"/>
      <c r="I53" s="6"/>
      <c r="J53" s="6"/>
      <c r="K53" s="6"/>
    </row>
    <row r="54" spans="1:11" x14ac:dyDescent="0.25">
      <c r="A54" s="12">
        <v>37786</v>
      </c>
      <c r="B54" s="3">
        <v>44</v>
      </c>
      <c r="C54" s="11">
        <v>602</v>
      </c>
      <c r="D54" s="10">
        <f t="shared" si="0"/>
        <v>17.046741648384</v>
      </c>
      <c r="E54" s="7">
        <f>$F$4*$F$5^(B54-$B$32)</f>
        <v>2.9330862348706792</v>
      </c>
      <c r="F54" s="18">
        <f>D54-E54</f>
        <v>14.113655413513321</v>
      </c>
      <c r="G54" s="7">
        <f>$H$4*(-LN($H$5))*$H$5^(B54-$B$31)*(B54-$B$31)</f>
        <v>12.926097245287519</v>
      </c>
      <c r="H54" s="6"/>
      <c r="I54" s="6"/>
      <c r="J54" s="6"/>
      <c r="K54" s="6"/>
    </row>
    <row r="55" spans="1:11" x14ac:dyDescent="0.25">
      <c r="A55" s="12">
        <v>37787</v>
      </c>
      <c r="B55" s="3">
        <v>45</v>
      </c>
      <c r="C55" s="11">
        <v>634</v>
      </c>
      <c r="D55" s="10">
        <f t="shared" si="0"/>
        <v>17.952880739328002</v>
      </c>
      <c r="E55" s="7">
        <f>$F$4*$F$5^(B55-$B$32)</f>
        <v>2.9096215449917135</v>
      </c>
      <c r="F55" s="18">
        <f>D55-E55</f>
        <v>15.043259194336288</v>
      </c>
      <c r="G55" s="7">
        <f>$H$4*(-LN($H$5))*$H$5^(B55-$B$31)*(B55-$B$31)</f>
        <v>12.38207715252933</v>
      </c>
      <c r="H55" s="6"/>
      <c r="I55" s="6"/>
      <c r="J55" s="6"/>
      <c r="K55" s="6"/>
    </row>
    <row r="56" spans="1:11" x14ac:dyDescent="0.25">
      <c r="A56" s="12">
        <v>37788</v>
      </c>
      <c r="B56" s="3">
        <v>46</v>
      </c>
      <c r="C56" s="11">
        <v>753</v>
      </c>
      <c r="D56" s="10">
        <f t="shared" si="0"/>
        <v>21.322585483776002</v>
      </c>
      <c r="E56" s="7">
        <f>$F$4*$F$5^(B56-$B$32)</f>
        <v>2.88634457263178</v>
      </c>
      <c r="F56" s="18">
        <f>D56-E56</f>
        <v>18.436240911144221</v>
      </c>
      <c r="G56" s="7">
        <f>$H$4*(-LN($H$5))*$H$5^(B56-$B$31)*(B56-$B$31)</f>
        <v>11.840361277106174</v>
      </c>
      <c r="H56" s="6"/>
      <c r="I56" s="6"/>
      <c r="J56" s="6"/>
      <c r="K56" s="6"/>
    </row>
    <row r="57" spans="1:11" x14ac:dyDescent="0.25">
      <c r="A57" s="12">
        <v>37789</v>
      </c>
      <c r="B57" s="3">
        <v>47</v>
      </c>
      <c r="C57" s="11">
        <v>909</v>
      </c>
      <c r="D57" s="10">
        <f t="shared" si="0"/>
        <v>25.740013552128001</v>
      </c>
      <c r="E57" s="7">
        <f>$F$4*$F$5^(B57-$B$32)</f>
        <v>2.8632538160507255</v>
      </c>
      <c r="F57" s="18">
        <f>D57-E57</f>
        <v>22.876759736077275</v>
      </c>
      <c r="G57" s="7">
        <f>$H$4*(-LN($H$5))*$H$5^(B57-$B$31)*(B57-$B$31)</f>
        <v>11.304229718478805</v>
      </c>
      <c r="H57" s="6"/>
      <c r="I57" s="6"/>
      <c r="J57" s="6"/>
      <c r="K57" s="6"/>
    </row>
    <row r="58" spans="1:11" x14ac:dyDescent="0.25">
      <c r="A58" s="12">
        <v>37790</v>
      </c>
      <c r="B58" s="3">
        <v>48</v>
      </c>
      <c r="C58" s="11">
        <v>933</v>
      </c>
      <c r="D58" s="10">
        <f t="shared" si="0"/>
        <v>26.419617870336001</v>
      </c>
      <c r="E58" s="7">
        <f>$F$4*$F$5^(B58-$B$32)</f>
        <v>2.8403477855223196</v>
      </c>
      <c r="F58" s="18">
        <f>D58-E58</f>
        <v>23.579270084813682</v>
      </c>
      <c r="G58" s="7">
        <f>$H$4*(-LN($H$5))*$H$5^(B58-$B$31)*(B58-$B$31)</f>
        <v>10.776409146239065</v>
      </c>
      <c r="H58" s="6"/>
      <c r="I58" s="6"/>
      <c r="J58" s="6"/>
      <c r="K58" s="6"/>
    </row>
    <row r="59" spans="1:11" x14ac:dyDescent="0.25">
      <c r="A59" s="12">
        <v>37791</v>
      </c>
      <c r="B59" s="3">
        <v>49</v>
      </c>
      <c r="C59" s="11">
        <v>818</v>
      </c>
      <c r="D59" s="10">
        <f t="shared" si="0"/>
        <v>23.163180512255998</v>
      </c>
      <c r="E59" s="7">
        <f>$F$4*$F$5^(B59-$B$32)</f>
        <v>2.8176250032381409</v>
      </c>
      <c r="F59" s="18">
        <f>D59-E59</f>
        <v>20.345555509017856</v>
      </c>
      <c r="G59" s="7">
        <f>$H$4*(-LN($H$5))*$H$5^(B59-$B$31)*(B59-$B$31)</f>
        <v>10.259141507219589</v>
      </c>
      <c r="H59" s="6"/>
      <c r="I59" s="6"/>
      <c r="J59" s="6"/>
      <c r="K59" s="6"/>
    </row>
    <row r="60" spans="1:11" x14ac:dyDescent="0.25">
      <c r="A60" s="12">
        <v>37792</v>
      </c>
      <c r="B60" s="3">
        <v>50</v>
      </c>
      <c r="C60" s="11">
        <v>574</v>
      </c>
      <c r="D60" s="10">
        <f t="shared" si="0"/>
        <v>16.253869943807999</v>
      </c>
      <c r="E60" s="7">
        <f>$F$4*$F$5^(B60-$B$32)</f>
        <v>2.7950840032122359</v>
      </c>
      <c r="F60" s="18">
        <f>D60-E60</f>
        <v>13.458785940595764</v>
      </c>
      <c r="G60" s="7">
        <f>$H$4*(-LN($H$5))*$H$5^(B60-$B$31)*(B60-$B$31)</f>
        <v>9.7542451858999968</v>
      </c>
      <c r="H60" s="6"/>
      <c r="I60" s="6"/>
      <c r="J60" s="6"/>
      <c r="K60" s="6"/>
    </row>
    <row r="61" spans="1:11" x14ac:dyDescent="0.25">
      <c r="A61" s="12">
        <v>37793</v>
      </c>
      <c r="B61" s="3">
        <v>51</v>
      </c>
      <c r="C61" s="11">
        <v>421</v>
      </c>
      <c r="D61" s="10">
        <f t="shared" si="0"/>
        <v>11.921392415231999</v>
      </c>
      <c r="E61" s="7">
        <f>$F$4*$F$5^(B61-$B$32)</f>
        <v>2.7727233311865382</v>
      </c>
      <c r="F61" s="18">
        <f>D61-E61</f>
        <v>9.1486690840454603</v>
      </c>
      <c r="G61" s="7">
        <f>$H$4*(-LN($H$5))*$H$5^(B61-$B$31)*(B61-$B$31)</f>
        <v>9.2631693937822739</v>
      </c>
      <c r="H61" s="6"/>
      <c r="I61" s="6"/>
      <c r="J61" s="6"/>
      <c r="K61" s="6"/>
    </row>
    <row r="62" spans="1:11" x14ac:dyDescent="0.25">
      <c r="A62" s="12">
        <v>37794</v>
      </c>
      <c r="B62" s="3">
        <v>52</v>
      </c>
      <c r="C62" s="11">
        <v>413</v>
      </c>
      <c r="D62" s="10">
        <f t="shared" si="0"/>
        <v>11.694857642496</v>
      </c>
      <c r="E62" s="7">
        <f>$F$4*$F$5^(B62-$B$32)</f>
        <v>2.7505415445370454</v>
      </c>
      <c r="F62" s="18">
        <f>D62-E62</f>
        <v>8.9443160979589553</v>
      </c>
      <c r="G62" s="7">
        <f>$H$4*(-LN($H$5))*$H$5^(B62-$B$31)*(B62-$B$31)</f>
        <v>8.7870424869418642</v>
      </c>
      <c r="H62" s="6"/>
      <c r="I62" s="6"/>
      <c r="J62" s="6"/>
      <c r="K62" s="6"/>
    </row>
    <row r="63" spans="1:11" x14ac:dyDescent="0.25">
      <c r="A63" s="12">
        <v>37795</v>
      </c>
      <c r="B63" s="3">
        <v>53</v>
      </c>
      <c r="C63" s="11">
        <v>414</v>
      </c>
      <c r="D63" s="10">
        <f t="shared" si="0"/>
        <v>11.723174489088001</v>
      </c>
      <c r="E63" s="7">
        <f>$F$4*$F$5^(B63-$B$32)</f>
        <v>2.7285372121807487</v>
      </c>
      <c r="F63" s="18">
        <f>D63-E63</f>
        <v>8.9946372769072518</v>
      </c>
      <c r="G63" s="7">
        <f>$H$4*(-LN($H$5))*$H$5^(B63-$B$31)*(B63-$B$31)</f>
        <v>8.3267148418194896</v>
      </c>
      <c r="H63" s="6"/>
      <c r="I63" s="6"/>
      <c r="J63" s="6"/>
      <c r="K63" s="6"/>
    </row>
    <row r="64" spans="1:11" x14ac:dyDescent="0.25">
      <c r="A64" s="12">
        <v>37796</v>
      </c>
      <c r="B64" s="3">
        <v>54</v>
      </c>
      <c r="C64" s="11">
        <v>411</v>
      </c>
      <c r="D64" s="10">
        <f t="shared" si="0"/>
        <v>11.638223949312</v>
      </c>
      <c r="E64" s="7">
        <f>$F$4*$F$5^(B64-$B$32)</f>
        <v>2.7067089144833028</v>
      </c>
      <c r="F64" s="18">
        <f>D64-E64</f>
        <v>8.9315150348286974</v>
      </c>
      <c r="G64" s="7">
        <f>$H$4*(-LN($H$5))*$H$5^(B64-$B$31)*(B64-$B$31)</f>
        <v>7.8827968568149878</v>
      </c>
      <c r="H64" s="6"/>
      <c r="I64" s="6"/>
      <c r="J64" s="6"/>
      <c r="K64" s="6"/>
    </row>
    <row r="65" spans="1:11" x14ac:dyDescent="0.25">
      <c r="A65" s="12">
        <v>37797</v>
      </c>
      <c r="B65" s="3">
        <v>55</v>
      </c>
      <c r="C65" s="11">
        <v>390</v>
      </c>
      <c r="D65" s="10">
        <f t="shared" si="0"/>
        <v>11.043570170880001</v>
      </c>
      <c r="E65" s="7">
        <f>$F$4*$F$5^(B65-$B$32)</f>
        <v>2.6850552431674362</v>
      </c>
      <c r="F65" s="18">
        <f>D65-E65</f>
        <v>8.3585149277125641</v>
      </c>
      <c r="G65" s="7">
        <f>$H$4*(-LN($H$5))*$H$5^(B65-$B$31)*(B65-$B$31)</f>
        <v>7.4556925907548299</v>
      </c>
      <c r="H65" s="6"/>
      <c r="I65" s="6"/>
      <c r="J65" s="6"/>
      <c r="K65" s="6"/>
    </row>
    <row r="66" spans="1:11" x14ac:dyDescent="0.25">
      <c r="A66" s="12">
        <v>37798</v>
      </c>
      <c r="B66" s="3">
        <v>56</v>
      </c>
      <c r="C66" s="11">
        <v>348</v>
      </c>
      <c r="D66" s="10">
        <f t="shared" si="0"/>
        <v>9.854262614016001</v>
      </c>
      <c r="E66" s="7">
        <f>$F$4*$F$5^(B66-$B$32)</f>
        <v>2.6635748012220963</v>
      </c>
      <c r="F66" s="18">
        <f>D66-E66</f>
        <v>7.1906878127939047</v>
      </c>
      <c r="G66" s="7">
        <f>$H$4*(-LN($H$5))*$H$5^(B66-$B$31)*(B66-$B$31)</f>
        <v>7.0456294982633159</v>
      </c>
      <c r="H66" s="6"/>
      <c r="I66" s="6"/>
      <c r="J66" s="6"/>
      <c r="K66" s="6"/>
    </row>
    <row r="67" spans="1:11" x14ac:dyDescent="0.25">
      <c r="A67" s="12">
        <v>37799</v>
      </c>
      <c r="B67" s="3">
        <v>57</v>
      </c>
      <c r="C67" s="11">
        <v>347</v>
      </c>
      <c r="D67" s="10">
        <f t="shared" si="0"/>
        <v>9.8259457674240007</v>
      </c>
      <c r="E67" s="7">
        <f>$F$4*$F$5^(B67-$B$32)</f>
        <v>2.6422662028123196</v>
      </c>
      <c r="F67" s="18">
        <f>D67-E67</f>
        <v>7.1836795646116816</v>
      </c>
      <c r="G67" s="7">
        <f>$H$4*(-LN($H$5))*$H$5^(B67-$B$31)*(B67-$B$31)</f>
        <v>6.652684675960173</v>
      </c>
      <c r="H67" s="6"/>
      <c r="I67" s="6"/>
      <c r="J67" s="6"/>
      <c r="K67" s="6"/>
    </row>
    <row r="68" spans="1:11" x14ac:dyDescent="0.25">
      <c r="A68" s="12">
        <v>37800</v>
      </c>
      <c r="B68" s="3">
        <v>58</v>
      </c>
      <c r="C68" s="11">
        <v>366</v>
      </c>
      <c r="D68" s="10">
        <f t="shared" si="0"/>
        <v>10.363965852671999</v>
      </c>
      <c r="E68" s="7">
        <f>$F$4*$F$5^(B68-$B$32)</f>
        <v>2.6211280731898214</v>
      </c>
      <c r="F68" s="18">
        <f>D68-E68</f>
        <v>7.7428377794821781</v>
      </c>
      <c r="G68" s="7">
        <f>$H$4*(-LN($H$5))*$H$5^(B68-$B$31)*(B68-$B$31)</f>
        <v>6.2768079917684227</v>
      </c>
      <c r="H68" s="6"/>
      <c r="I68" s="6"/>
      <c r="J68" s="6"/>
      <c r="K68" s="6"/>
    </row>
    <row r="69" spans="1:11" x14ac:dyDescent="0.25">
      <c r="A69" s="12">
        <v>37801</v>
      </c>
      <c r="B69" s="3">
        <v>59</v>
      </c>
      <c r="C69" s="11">
        <v>370</v>
      </c>
      <c r="D69" s="10">
        <f t="shared" si="0"/>
        <v>10.47723323904</v>
      </c>
      <c r="E69" s="7">
        <f>$F$4*$F$5^(B69-$B$32)</f>
        <v>2.6001590486043025</v>
      </c>
      <c r="F69" s="18">
        <f>D69-E69</f>
        <v>7.8770741904356978</v>
      </c>
      <c r="G69" s="7">
        <f>$H$4*(-LN($H$5))*$H$5^(B69-$B$31)*(B69-$B$31)</f>
        <v>5.9178424320229643</v>
      </c>
      <c r="H69" s="6"/>
      <c r="I69" s="6"/>
      <c r="J69" s="6"/>
      <c r="K69" s="6"/>
    </row>
    <row r="70" spans="1:11" x14ac:dyDescent="0.25">
      <c r="A70" s="12">
        <v>37802</v>
      </c>
      <c r="B70" s="3">
        <v>60</v>
      </c>
      <c r="C70" s="11">
        <v>359</v>
      </c>
      <c r="D70" s="10">
        <f t="shared" si="0"/>
        <v>10.165747926528001</v>
      </c>
      <c r="E70" s="7">
        <f>$F$4*$F$5^(B70-$B$32)</f>
        <v>2.5793577762154678</v>
      </c>
      <c r="F70" s="18">
        <f>D70-E70</f>
        <v>7.5863901503125328</v>
      </c>
      <c r="G70" s="7">
        <f>$H$4*(-LN($H$5))*$H$5^(B70-$B$31)*(B70-$B$31)</f>
        <v>5.5755419671391087</v>
      </c>
      <c r="H70" s="6"/>
      <c r="I70" s="6"/>
      <c r="J70" s="6"/>
      <c r="K70" s="6"/>
    </row>
    <row r="71" spans="1:11" x14ac:dyDescent="0.25">
      <c r="A71" s="12">
        <v>37803</v>
      </c>
      <c r="B71" s="3">
        <v>61</v>
      </c>
      <c r="C71" s="11">
        <v>390</v>
      </c>
      <c r="D71" s="10">
        <f t="shared" si="0"/>
        <v>11.043570170880001</v>
      </c>
      <c r="E71" s="7">
        <f>$F$4*$F$5^(B71-$B$32)</f>
        <v>2.5587229140057444</v>
      </c>
      <c r="F71" s="18">
        <f>D71-E71</f>
        <v>8.4848472568742572</v>
      </c>
      <c r="G71" s="7">
        <f>$H$4*(-LN($H$5))*$H$5^(B71-$B$31)*(B71-$B$31)</f>
        <v>5.2495872059832838</v>
      </c>
      <c r="H71" s="6"/>
      <c r="I71" s="6"/>
      <c r="J71" s="6"/>
      <c r="K71" s="6"/>
    </row>
    <row r="72" spans="1:11" x14ac:dyDescent="0.25">
      <c r="A72" s="12">
        <v>37804</v>
      </c>
      <c r="B72" s="3">
        <v>62</v>
      </c>
      <c r="C72" s="11">
        <v>472</v>
      </c>
      <c r="D72" s="10">
        <f t="shared" si="0"/>
        <v>13.365551591424001</v>
      </c>
      <c r="E72" s="7">
        <f>$F$4*$F$5^(B72-$B$32)</f>
        <v>2.5382531306936977</v>
      </c>
      <c r="F72" s="18">
        <f>D72-E72</f>
        <v>10.827298460730304</v>
      </c>
      <c r="G72" s="7">
        <f>$H$4*(-LN($H$5))*$H$5^(B72-$B$31)*(B72-$B$31)</f>
        <v>4.9395990814699715</v>
      </c>
      <c r="H72" s="6"/>
      <c r="I72" s="6"/>
      <c r="J72" s="6"/>
      <c r="K72" s="6"/>
    </row>
    <row r="73" spans="1:11" x14ac:dyDescent="0.25">
      <c r="A73" s="12">
        <v>37805</v>
      </c>
      <c r="B73" s="3">
        <v>63</v>
      </c>
      <c r="C73" s="11">
        <v>532</v>
      </c>
      <c r="D73" s="10">
        <f t="shared" si="0"/>
        <v>15.064562386944001</v>
      </c>
      <c r="E73" s="7">
        <f>$F$4*$F$5^(B73-$B$32)</f>
        <v>2.5179471056481484</v>
      </c>
      <c r="F73" s="18">
        <f>D73-E73</f>
        <v>12.546615281295853</v>
      </c>
      <c r="G73" s="7">
        <f>$H$4*(-LN($H$5))*$H$5^(B73-$B$31)*(B73-$B$31)</f>
        <v>4.6451507850038096</v>
      </c>
      <c r="H73" s="6"/>
      <c r="I73" s="6"/>
      <c r="J73" s="6"/>
      <c r="K73" s="6"/>
    </row>
    <row r="74" spans="1:11" x14ac:dyDescent="0.25">
      <c r="A74" s="12">
        <v>37806</v>
      </c>
      <c r="B74" s="3">
        <v>64</v>
      </c>
      <c r="C74" s="11">
        <v>482</v>
      </c>
      <c r="D74" s="10">
        <f t="shared" si="0"/>
        <v>13.648720057344001</v>
      </c>
      <c r="E74" s="7">
        <f>$F$4*$F$5^(B74-$B$32)</f>
        <v>2.4978035288029634</v>
      </c>
      <c r="F74" s="18">
        <f>D74-E74</f>
        <v>11.150916528541037</v>
      </c>
      <c r="G74" s="7">
        <f>$H$4*(-LN($H$5))*$H$5^(B74-$B$31)*(B74-$B$31)</f>
        <v>4.3657781449342954</v>
      </c>
      <c r="H74" s="6"/>
      <c r="I74" s="6"/>
      <c r="J74" s="6"/>
      <c r="K74" s="6"/>
    </row>
    <row r="75" spans="1:11" x14ac:dyDescent="0.25">
      <c r="A75" s="12">
        <v>37807</v>
      </c>
      <c r="B75" s="3">
        <v>65</v>
      </c>
      <c r="C75" s="11">
        <v>432</v>
      </c>
      <c r="D75" s="10">
        <f t="shared" ref="D75:D138" si="1">CONVERT(C75,"ft^3","m^3")</f>
        <v>12.232877727744</v>
      </c>
      <c r="E75" s="7">
        <f>$F$4*$F$5^(B75-$B$32)</f>
        <v>2.4778211005725392</v>
      </c>
      <c r="F75" s="18">
        <f>D75-E75</f>
        <v>9.7550566271714612</v>
      </c>
      <c r="G75" s="7">
        <f>$H$4*(-LN($H$5))*$H$5^(B75-$B$31)*(B75-$B$31)</f>
        <v>4.1009886239578153</v>
      </c>
      <c r="H75" s="6"/>
      <c r="I75" s="6"/>
      <c r="J75" s="6"/>
      <c r="K75" s="6"/>
    </row>
    <row r="76" spans="1:11" x14ac:dyDescent="0.25">
      <c r="A76" s="12">
        <v>37808</v>
      </c>
      <c r="B76" s="3">
        <v>66</v>
      </c>
      <c r="C76" s="11">
        <v>400</v>
      </c>
      <c r="D76" s="10">
        <f t="shared" si="1"/>
        <v>11.3267386368</v>
      </c>
      <c r="E76" s="7">
        <f>$F$4*$F$5^(B76-$B$32)</f>
        <v>2.4579985317679589</v>
      </c>
      <c r="F76" s="18">
        <f>D76-E76</f>
        <v>8.8687401050320407</v>
      </c>
      <c r="G76" s="7">
        <f>$H$4*(-LN($H$5))*$H$5^(B76-$B$31)*(B76-$B$31)</f>
        <v>3.8502690921749401</v>
      </c>
      <c r="H76" s="6"/>
      <c r="I76" s="6"/>
      <c r="J76" s="6"/>
      <c r="K76" s="6"/>
    </row>
    <row r="77" spans="1:11" x14ac:dyDescent="0.25">
      <c r="A77" s="12">
        <v>37809</v>
      </c>
      <c r="B77" s="3">
        <v>67</v>
      </c>
      <c r="C77" s="11">
        <v>396</v>
      </c>
      <c r="D77" s="10">
        <f t="shared" si="1"/>
        <v>11.213471250431999</v>
      </c>
      <c r="E77" s="7">
        <f>$F$4*$F$5^(B77-$B$32)</f>
        <v>2.4383345435138155</v>
      </c>
      <c r="F77" s="18">
        <f>D77-E77</f>
        <v>8.7751367069181825</v>
      </c>
      <c r="G77" s="7">
        <f>$H$4*(-LN($H$5))*$H$5^(B77-$B$31)*(B77-$B$31)</f>
        <v>3.6130925160969634</v>
      </c>
      <c r="H77" s="6"/>
      <c r="I77" s="6"/>
      <c r="J77" s="6"/>
      <c r="K77" s="6"/>
    </row>
    <row r="78" spans="1:11" x14ac:dyDescent="0.25">
      <c r="A78" s="12">
        <v>37810</v>
      </c>
      <c r="B78" s="3">
        <v>68</v>
      </c>
      <c r="C78" s="11">
        <v>399</v>
      </c>
      <c r="D78" s="10">
        <f t="shared" si="1"/>
        <v>11.298421790208</v>
      </c>
      <c r="E78" s="7">
        <f>$F$4*$F$5^(B78-$B$32)</f>
        <v>2.4188278671657044</v>
      </c>
      <c r="F78" s="18">
        <f>D78-E78</f>
        <v>8.8795939230422949</v>
      </c>
      <c r="G78" s="7">
        <f>$H$4*(-LN($H$5))*$H$5^(B78-$B$31)*(B78-$B$31)</f>
        <v>3.3889236891199905</v>
      </c>
      <c r="H78" s="6"/>
      <c r="I78" s="6"/>
      <c r="J78" s="6"/>
      <c r="K78" s="6"/>
    </row>
    <row r="79" spans="1:11" x14ac:dyDescent="0.25">
      <c r="A79" s="12">
        <v>37811</v>
      </c>
      <c r="B79" s="3">
        <v>69</v>
      </c>
      <c r="C79" s="11">
        <v>376</v>
      </c>
      <c r="D79" s="10">
        <f t="shared" si="1"/>
        <v>10.647134318592</v>
      </c>
      <c r="E79" s="7">
        <f>$F$4*$F$5^(B79-$B$32)</f>
        <v>2.3994772442283789</v>
      </c>
      <c r="F79" s="18">
        <f>D79-E79</f>
        <v>8.2476570743636213</v>
      </c>
      <c r="G79" s="7">
        <f>$H$4*(-LN($H$5))*$H$5^(B79-$B$31)*(B79-$B$31)</f>
        <v>3.1772241156890062</v>
      </c>
      <c r="H79" s="6"/>
      <c r="I79" s="6"/>
      <c r="J79" s="6"/>
      <c r="K79" s="6"/>
    </row>
    <row r="80" spans="1:11" x14ac:dyDescent="0.25">
      <c r="A80" s="12">
        <v>37812</v>
      </c>
      <c r="B80" s="3">
        <v>70</v>
      </c>
      <c r="C80" s="11">
        <v>333</v>
      </c>
      <c r="D80" s="10">
        <f t="shared" si="1"/>
        <v>9.4295099151360002</v>
      </c>
      <c r="E80" s="7">
        <f>$F$4*$F$5^(B80-$B$32)</f>
        <v>2.3802814262745517</v>
      </c>
      <c r="F80" s="18">
        <f>D80-E80</f>
        <v>7.0492284888614485</v>
      </c>
      <c r="G80" s="7">
        <f>$H$4*(-LN($H$5))*$H$5^(B80-$B$31)*(B80-$B$31)</f>
        <v>2.9774561494150595</v>
      </c>
      <c r="H80" s="6"/>
      <c r="I80" s="6"/>
      <c r="J80" s="6"/>
      <c r="K80" s="6"/>
    </row>
    <row r="81" spans="1:11" x14ac:dyDescent="0.25">
      <c r="A81" s="12">
        <v>37813</v>
      </c>
      <c r="B81" s="3">
        <v>71</v>
      </c>
      <c r="C81" s="11">
        <v>316</v>
      </c>
      <c r="D81" s="10">
        <f t="shared" si="1"/>
        <v>8.9481235230719989</v>
      </c>
      <c r="E81" s="7">
        <f>$F$4*$F$5^(B81-$B$32)</f>
        <v>2.3612391748643553</v>
      </c>
      <c r="F81" s="18">
        <f>D81-E81</f>
        <v>6.5868843482076436</v>
      </c>
      <c r="G81" s="7">
        <f>$H$4*(-LN($H$5))*$H$5^(B81-$B$31)*(B81-$B$31)</f>
        <v>2.7890864746561475</v>
      </c>
      <c r="H81" s="6"/>
      <c r="I81" s="6"/>
      <c r="J81" s="6"/>
      <c r="K81" s="6"/>
    </row>
    <row r="82" spans="1:11" x14ac:dyDescent="0.25">
      <c r="A82" s="12">
        <v>37814</v>
      </c>
      <c r="B82" s="3">
        <v>72</v>
      </c>
      <c r="C82" s="11">
        <v>295</v>
      </c>
      <c r="D82" s="10">
        <f t="shared" si="1"/>
        <v>8.3534697446399999</v>
      </c>
      <c r="E82" s="7">
        <f>$F$4*$F$5^(B82-$B$32)</f>
        <v>2.3423492614654404</v>
      </c>
      <c r="F82" s="18">
        <f>D82-E82</f>
        <v>6.0111204831745599</v>
      </c>
      <c r="G82" s="7">
        <f>$H$4*(-LN($H$5))*$H$5^(B82-$B$31)*(B82-$B$31)</f>
        <v>2.6115890114090301</v>
      </c>
      <c r="H82" s="6"/>
      <c r="I82" s="6"/>
      <c r="J82" s="6"/>
      <c r="K82" s="6"/>
    </row>
    <row r="83" spans="1:11" x14ac:dyDescent="0.25">
      <c r="A83" s="12">
        <v>37815</v>
      </c>
      <c r="B83" s="3">
        <v>73</v>
      </c>
      <c r="C83" s="11">
        <v>281</v>
      </c>
      <c r="D83" s="10">
        <f t="shared" si="1"/>
        <v>7.9570338923520003</v>
      </c>
      <c r="E83" s="7">
        <f>$F$4*$F$5^(B83-$B$32)</f>
        <v>2.323610467373717</v>
      </c>
      <c r="F83" s="18">
        <f>D83-E83</f>
        <v>5.6334234249782833</v>
      </c>
      <c r="G83" s="7">
        <f>$H$4*(-LN($H$5))*$H$5^(B83-$B$31)*(B83-$B$31)</f>
        <v>2.4444473146788526</v>
      </c>
      <c r="H83" s="6"/>
      <c r="I83" s="6"/>
      <c r="J83" s="6"/>
      <c r="K83" s="6"/>
    </row>
    <row r="84" spans="1:11" x14ac:dyDescent="0.25">
      <c r="A84" s="12">
        <v>37816</v>
      </c>
      <c r="B84" s="3">
        <v>74</v>
      </c>
      <c r="C84" s="11">
        <v>253</v>
      </c>
      <c r="D84" s="10">
        <f t="shared" si="1"/>
        <v>7.1641621877760002</v>
      </c>
      <c r="E84" s="7">
        <f>$F$4*$F$5^(B84-$B$32)</f>
        <v>2.3050215836347272</v>
      </c>
      <c r="F84" s="18">
        <f>D84-E84</f>
        <v>4.859140604141273</v>
      </c>
      <c r="G84" s="7">
        <f>$H$4*(-LN($H$5))*$H$5^(B84-$B$31)*(B84-$B$31)</f>
        <v>2.2871565316997096</v>
      </c>
      <c r="H84" s="6"/>
      <c r="I84" s="6"/>
      <c r="J84" s="6"/>
      <c r="K84" s="6"/>
    </row>
    <row r="85" spans="1:11" x14ac:dyDescent="0.25">
      <c r="A85" s="12">
        <v>37817</v>
      </c>
      <c r="B85" s="3">
        <v>75</v>
      </c>
      <c r="C85" s="11">
        <v>252</v>
      </c>
      <c r="D85" s="10">
        <f t="shared" si="1"/>
        <v>7.1358453411839999</v>
      </c>
      <c r="E85" s="7">
        <f>$F$4*$F$5^(B85-$B$32)</f>
        <v>2.286581410965649</v>
      </c>
      <c r="F85" s="18">
        <f>D85-E85</f>
        <v>4.8492639302183509</v>
      </c>
      <c r="G85" s="7">
        <f>$H$4*(-LN($H$5))*$H$5^(B85-$B$31)*(B85-$B$31)</f>
        <v>2.1392249733852453</v>
      </c>
      <c r="H85" s="6"/>
      <c r="I85" s="6"/>
      <c r="J85" s="6"/>
      <c r="K85" s="6"/>
    </row>
    <row r="86" spans="1:11" x14ac:dyDescent="0.25">
      <c r="A86" s="12">
        <v>37818</v>
      </c>
      <c r="B86" s="3">
        <v>76</v>
      </c>
      <c r="C86" s="11">
        <v>244</v>
      </c>
      <c r="D86" s="10">
        <f t="shared" si="1"/>
        <v>6.9093105684480003</v>
      </c>
      <c r="E86" s="7">
        <f>$F$4*$F$5^(B86-$B$32)</f>
        <v>2.2682887596779238</v>
      </c>
      <c r="F86" s="18">
        <f>D86-E86</f>
        <v>4.641021808770077</v>
      </c>
      <c r="G86" s="7">
        <f>$H$4*(-LN($H$5))*$H$5^(B86-$B$31)*(B86-$B$31)</f>
        <v>2.000175350115204</v>
      </c>
      <c r="H86" s="6"/>
      <c r="I86" s="6"/>
      <c r="J86" s="6"/>
      <c r="K86" s="6"/>
    </row>
    <row r="87" spans="1:11" x14ac:dyDescent="0.25">
      <c r="A87" s="12">
        <v>37819</v>
      </c>
      <c r="B87" s="3">
        <v>77</v>
      </c>
      <c r="C87" s="11">
        <v>236</v>
      </c>
      <c r="D87" s="10">
        <f t="shared" si="1"/>
        <v>6.6827757957120006</v>
      </c>
      <c r="E87" s="7">
        <f>$F$4*$F$5^(B87-$B$32)</f>
        <v>2.2501424496005002</v>
      </c>
      <c r="F87" s="18">
        <f>D87-E87</f>
        <v>4.4326333461115004</v>
      </c>
      <c r="G87" s="7">
        <f>$H$4*(-LN($H$5))*$H$5^(B87-$B$31)*(B87-$B$31)</f>
        <v>1.8695457163404077</v>
      </c>
      <c r="H87" s="6"/>
      <c r="I87" s="6"/>
      <c r="J87" s="6"/>
      <c r="K87" s="6"/>
    </row>
    <row r="88" spans="1:11" x14ac:dyDescent="0.25">
      <c r="A88" s="12">
        <v>37820</v>
      </c>
      <c r="B88" s="3">
        <v>78</v>
      </c>
      <c r="C88" s="11">
        <v>228</v>
      </c>
      <c r="D88" s="10">
        <f t="shared" si="1"/>
        <v>6.4562410229760001</v>
      </c>
      <c r="E88" s="7">
        <f>$F$4*$F$5^(B88-$B$32)</f>
        <v>2.2321413100036969</v>
      </c>
      <c r="F88" s="18">
        <f>D88-E88</f>
        <v>4.2240997129723032</v>
      </c>
      <c r="G88" s="7">
        <f>$H$4*(-LN($H$5))*$H$5^(B88-$B$31)*(B88-$B$31)</f>
        <v>1.746890163450503</v>
      </c>
      <c r="H88" s="6"/>
      <c r="I88" s="6"/>
      <c r="J88" s="6"/>
      <c r="K88" s="6"/>
    </row>
    <row r="89" spans="1:11" x14ac:dyDescent="0.25">
      <c r="A89" s="12">
        <v>37821</v>
      </c>
      <c r="B89" s="3">
        <v>79</v>
      </c>
      <c r="C89" s="11">
        <v>226</v>
      </c>
      <c r="D89" s="10">
        <f t="shared" si="1"/>
        <v>6.3996073297920004</v>
      </c>
      <c r="E89" s="7">
        <f>$F$4*$F$5^(B89-$B$32)</f>
        <v>2.2142841795236667</v>
      </c>
      <c r="F89" s="18">
        <f>D89-E89</f>
        <v>4.1853231502683332</v>
      </c>
      <c r="G89" s="7">
        <f>$H$4*(-LN($H$5))*$H$5^(B89-$B$31)*(B89-$B$31)</f>
        <v>1.6317792958378701</v>
      </c>
      <c r="H89" s="6"/>
      <c r="I89" s="6"/>
      <c r="J89" s="6"/>
      <c r="K89" s="6"/>
    </row>
    <row r="90" spans="1:11" x14ac:dyDescent="0.25">
      <c r="A90" s="12">
        <v>37822</v>
      </c>
      <c r="B90" s="3">
        <v>80</v>
      </c>
      <c r="C90" s="11">
        <v>268</v>
      </c>
      <c r="D90" s="10">
        <f t="shared" si="1"/>
        <v>7.5889148866560001</v>
      </c>
      <c r="E90" s="7">
        <f>$F$4*$F$5^(B90-$B$32)</f>
        <v>2.1965699060874773</v>
      </c>
      <c r="F90" s="18">
        <f>D90-E90</f>
        <v>5.3923449805685228</v>
      </c>
      <c r="G90" s="7">
        <f>$H$4*(-LN($H$5))*$H$5^(B90-$B$31)*(B90-$B$31)</f>
        <v>1.5238005210546677</v>
      </c>
      <c r="H90" s="6"/>
      <c r="I90" s="6"/>
      <c r="J90" s="6"/>
      <c r="K90" s="6"/>
    </row>
    <row r="91" spans="1:11" x14ac:dyDescent="0.25">
      <c r="A91" s="12">
        <v>37823</v>
      </c>
      <c r="B91" s="3">
        <v>81</v>
      </c>
      <c r="C91" s="11">
        <v>224</v>
      </c>
      <c r="D91" s="10">
        <f t="shared" si="1"/>
        <v>6.3429736366080007</v>
      </c>
      <c r="E91" s="7">
        <f>$F$4*$F$5^(B91-$B$32)</f>
        <v>2.1789973468387775</v>
      </c>
      <c r="F91" s="18">
        <f>D91-E91</f>
        <v>4.1639762897692236</v>
      </c>
      <c r="G91" s="7">
        <f>$H$4*(-LN($H$5))*$H$5^(B91-$B$31)*(B91-$B$31)</f>
        <v>1.4225581813506962</v>
      </c>
      <c r="H91" s="6"/>
      <c r="I91" s="6"/>
      <c r="J91" s="6"/>
      <c r="K91" s="6"/>
    </row>
    <row r="92" spans="1:11" x14ac:dyDescent="0.25">
      <c r="A92" s="12">
        <v>37824</v>
      </c>
      <c r="B92" s="3">
        <v>82</v>
      </c>
      <c r="C92" s="11">
        <v>209</v>
      </c>
      <c r="D92" s="10">
        <f t="shared" si="1"/>
        <v>5.9182209377280008</v>
      </c>
      <c r="E92" s="7">
        <f>$F$4*$F$5^(B92-$B$32)</f>
        <v>2.1615653680640672</v>
      </c>
      <c r="F92" s="18">
        <f>D92-E92</f>
        <v>3.7566555696639337</v>
      </c>
      <c r="G92" s="7">
        <f>$H$4*(-LN($H$5))*$H$5^(B92-$B$31)*(B92-$B$31)</f>
        <v>1.3276735506546049</v>
      </c>
      <c r="H92" s="6"/>
      <c r="I92" s="6"/>
      <c r="J92" s="6"/>
      <c r="K92" s="6"/>
    </row>
    <row r="93" spans="1:11" x14ac:dyDescent="0.25">
      <c r="A93" s="12">
        <v>37825</v>
      </c>
      <c r="B93" s="3">
        <v>83</v>
      </c>
      <c r="C93" s="11">
        <v>198</v>
      </c>
      <c r="D93" s="10">
        <f t="shared" si="1"/>
        <v>5.6067356252159994</v>
      </c>
      <c r="E93" s="7">
        <f>$F$4*$F$5^(B93-$B$32)</f>
        <v>2.1442728451195547</v>
      </c>
      <c r="F93" s="18">
        <f>D93-E93</f>
        <v>3.4624627800964447</v>
      </c>
      <c r="G93" s="7">
        <f>$H$4*(-LN($H$5))*$H$5^(B93-$B$31)*(B93-$B$31)</f>
        <v>1.2387847181812706</v>
      </c>
      <c r="H93" s="6"/>
      <c r="I93" s="6"/>
      <c r="J93" s="6"/>
      <c r="K93" s="6"/>
    </row>
    <row r="94" spans="1:11" x14ac:dyDescent="0.25">
      <c r="A94" s="12">
        <v>37826</v>
      </c>
      <c r="B94" s="3">
        <v>84</v>
      </c>
      <c r="C94" s="11">
        <v>182</v>
      </c>
      <c r="D94" s="10">
        <f t="shared" si="1"/>
        <v>5.1536660797440002</v>
      </c>
      <c r="E94" s="7">
        <f>$F$4*$F$5^(B94-$B$32)</f>
        <v>2.127118662358598</v>
      </c>
      <c r="F94" s="18">
        <f>D94-E94</f>
        <v>3.0265474173854021</v>
      </c>
      <c r="G94" s="7">
        <f>$H$4*(-LN($H$5))*$H$5^(B94-$B$31)*(B94-$B$31)</f>
        <v>1.1555463772789614</v>
      </c>
      <c r="H94" s="6"/>
      <c r="I94" s="6"/>
      <c r="J94" s="6"/>
      <c r="K94" s="6"/>
    </row>
    <row r="95" spans="1:11" x14ac:dyDescent="0.25">
      <c r="A95" s="12">
        <v>37827</v>
      </c>
      <c r="B95" s="3">
        <v>85</v>
      </c>
      <c r="C95" s="11">
        <v>187</v>
      </c>
      <c r="D95" s="10">
        <f t="shared" si="1"/>
        <v>5.2952503127039998</v>
      </c>
      <c r="E95" s="7">
        <f>$F$4*$F$5^(B95-$B$32)</f>
        <v>2.1101017130597288</v>
      </c>
      <c r="F95" s="18">
        <f>D95-E95</f>
        <v>3.185148599644271</v>
      </c>
      <c r="G95" s="7">
        <f>$H$4*(-LN($H$5))*$H$5^(B95-$B$31)*(B95-$B$31)</f>
        <v>1.0776295358395795</v>
      </c>
      <c r="H95" s="6"/>
      <c r="I95" s="6"/>
      <c r="J95" s="6"/>
      <c r="K95" s="6"/>
    </row>
    <row r="96" spans="1:11" x14ac:dyDescent="0.25">
      <c r="A96" s="12">
        <v>37828</v>
      </c>
      <c r="B96" s="3">
        <v>86</v>
      </c>
      <c r="C96" s="11">
        <v>201</v>
      </c>
      <c r="D96" s="10">
        <f t="shared" si="1"/>
        <v>5.6916861649920003</v>
      </c>
      <c r="E96" s="7">
        <f>$F$4*$F$5^(B96-$B$32)</f>
        <v>2.0932208993552512</v>
      </c>
      <c r="F96" s="18">
        <f>D96-E96</f>
        <v>3.5984652656367491</v>
      </c>
      <c r="G96" s="7">
        <f>$H$4*(-LN($H$5))*$H$5^(B96-$B$31)*(B96-$B$31)</f>
        <v>1.0047211625554331</v>
      </c>
      <c r="H96" s="6"/>
      <c r="I96" s="6"/>
      <c r="J96" s="6"/>
      <c r="K96" s="6"/>
    </row>
    <row r="97" spans="1:11" x14ac:dyDescent="0.25">
      <c r="A97" s="12">
        <v>37829</v>
      </c>
      <c r="B97" s="3">
        <v>87</v>
      </c>
      <c r="C97" s="11">
        <v>183</v>
      </c>
      <c r="D97" s="10">
        <f t="shared" si="1"/>
        <v>5.1819829263359996</v>
      </c>
      <c r="E97" s="7">
        <f>$F$4*$F$5^(B97-$B$32)</f>
        <v>2.0764751321604091</v>
      </c>
      <c r="F97" s="18">
        <f>D97-E97</f>
        <v>3.1055077941755904</v>
      </c>
      <c r="G97" s="7">
        <f>$H$4*(-LN($H$5))*$H$5^(B97-$B$31)*(B97-$B$31)</f>
        <v>0.93652378149090121</v>
      </c>
      <c r="H97" s="6"/>
      <c r="I97" s="6"/>
      <c r="J97" s="6"/>
      <c r="K97" s="6"/>
    </row>
    <row r="98" spans="1:11" x14ac:dyDescent="0.25">
      <c r="A98" s="12">
        <v>37830</v>
      </c>
      <c r="B98" s="3">
        <v>88</v>
      </c>
      <c r="C98" s="11">
        <v>164</v>
      </c>
      <c r="D98" s="10">
        <f t="shared" si="1"/>
        <v>4.6439628410880003</v>
      </c>
      <c r="E98" s="7">
        <f>$F$4*$F$5^(B98-$B$32)</f>
        <v>2.0598633311031258</v>
      </c>
      <c r="F98" s="18">
        <f>D98-E98</f>
        <v>2.5840995099848745</v>
      </c>
      <c r="G98" s="7">
        <f>$H$4*(-LN($H$5))*$H$5^(B98-$B$31)*(B98-$B$31)</f>
        <v>0.87275502582392983</v>
      </c>
      <c r="H98" s="6"/>
      <c r="I98" s="6"/>
      <c r="J98" s="6"/>
      <c r="K98" s="6"/>
    </row>
    <row r="99" spans="1:11" x14ac:dyDescent="0.25">
      <c r="A99" s="12">
        <v>37831</v>
      </c>
      <c r="B99" s="3">
        <v>89</v>
      </c>
      <c r="C99" s="11">
        <v>163</v>
      </c>
      <c r="D99" s="10">
        <f t="shared" si="1"/>
        <v>4.615645994496</v>
      </c>
      <c r="E99" s="7">
        <f>$F$4*$F$5^(B99-$B$32)</f>
        <v>2.0433844244543007</v>
      </c>
      <c r="F99" s="18">
        <f>D99-E99</f>
        <v>2.5722615700416993</v>
      </c>
      <c r="G99" s="7">
        <f>$H$4*(-LN($H$5))*$H$5^(B99-$B$31)*(B99-$B$31)</f>
        <v>0.81314716017959709</v>
      </c>
      <c r="H99" s="6"/>
      <c r="I99" s="6"/>
      <c r="J99" s="6"/>
      <c r="K99" s="6"/>
    </row>
    <row r="100" spans="1:11" x14ac:dyDescent="0.25">
      <c r="A100" s="12">
        <v>37832</v>
      </c>
      <c r="B100" s="3">
        <v>90</v>
      </c>
      <c r="C100" s="11">
        <v>153</v>
      </c>
      <c r="D100" s="10">
        <f t="shared" si="1"/>
        <v>4.3324775285759998</v>
      </c>
      <c r="E100" s="7">
        <f>$F$4*$F$5^(B100-$B$32)</f>
        <v>2.0270373490586664</v>
      </c>
      <c r="F100" s="18">
        <f>D100-E100</f>
        <v>2.3054401795173334</v>
      </c>
      <c r="G100" s="7">
        <f>$H$4*(-LN($H$5))*$H$5^(B100-$B$31)*(B100-$B$31)</f>
        <v>0.75744657970729456</v>
      </c>
      <c r="H100" s="6"/>
      <c r="I100" s="6"/>
      <c r="J100" s="6"/>
      <c r="K100" s="6"/>
    </row>
    <row r="101" spans="1:11" x14ac:dyDescent="0.25">
      <c r="A101" s="12">
        <v>37833</v>
      </c>
      <c r="B101" s="3">
        <v>91</v>
      </c>
      <c r="C101" s="11">
        <v>138</v>
      </c>
      <c r="D101" s="10">
        <f t="shared" si="1"/>
        <v>3.9077248296960003</v>
      </c>
      <c r="E101" s="7">
        <f>$F$4*$F$5^(B101-$B$32)</f>
        <v>2.010821050266197</v>
      </c>
      <c r="F101" s="18">
        <f>D101-E101</f>
        <v>1.8969037794298034</v>
      </c>
      <c r="G101" s="7">
        <f>$H$4*(-LN($H$5))*$H$5^(B101-$B$31)*(B101-$B$31)</f>
        <v>0.70541329292740229</v>
      </c>
      <c r="H101" s="6"/>
      <c r="I101" s="6"/>
      <c r="J101" s="6"/>
      <c r="K101" s="6"/>
    </row>
    <row r="102" spans="1:11" x14ac:dyDescent="0.25">
      <c r="A102" s="12">
        <v>37834</v>
      </c>
      <c r="B102" s="3">
        <v>92</v>
      </c>
      <c r="C102" s="11">
        <v>128</v>
      </c>
      <c r="D102" s="10">
        <f t="shared" si="1"/>
        <v>3.6245563637760001</v>
      </c>
      <c r="E102" s="7">
        <f>$F$4*$F$5^(B102-$B$32)</f>
        <v>1.9947344818640673</v>
      </c>
      <c r="F102" s="18">
        <f>D102-E102</f>
        <v>1.6298218819119328</v>
      </c>
      <c r="G102" s="7">
        <f>$H$4*(-LN($H$5))*$H$5^(B102-$B$31)*(B102-$B$31)</f>
        <v>0.65682039437746031</v>
      </c>
      <c r="H102" s="6"/>
      <c r="I102" s="6"/>
      <c r="J102" s="6"/>
      <c r="K102" s="6"/>
    </row>
    <row r="103" spans="1:11" x14ac:dyDescent="0.25">
      <c r="A103" s="12">
        <v>37835</v>
      </c>
      <c r="B103" s="3">
        <v>93</v>
      </c>
      <c r="C103" s="11">
        <v>120</v>
      </c>
      <c r="D103" s="10">
        <f t="shared" si="1"/>
        <v>3.39802159104</v>
      </c>
      <c r="E103" s="7">
        <f>$F$4*$F$5^(B103-$B$32)</f>
        <v>1.9787766060091547</v>
      </c>
      <c r="F103" s="18">
        <f>D103-E103</f>
        <v>1.4192449850308453</v>
      </c>
      <c r="G103" s="7">
        <f>$H$4*(-LN($H$5))*$H$5^(B103-$B$31)*(B103-$B$31)</f>
        <v>0.61145353220806498</v>
      </c>
      <c r="H103" s="6"/>
      <c r="I103" s="6"/>
      <c r="J103" s="6"/>
      <c r="K103" s="6"/>
    </row>
    <row r="104" spans="1:11" x14ac:dyDescent="0.25">
      <c r="A104" s="12">
        <v>37836</v>
      </c>
      <c r="B104" s="3">
        <v>94</v>
      </c>
      <c r="C104" s="11">
        <v>122</v>
      </c>
      <c r="D104" s="10">
        <f t="shared" si="1"/>
        <v>3.4546552842240001</v>
      </c>
      <c r="E104" s="7">
        <f>$F$4*$F$5^(B104-$B$32)</f>
        <v>1.9629463931610815</v>
      </c>
      <c r="F104" s="18">
        <f>D104-E104</f>
        <v>1.4917088910629186</v>
      </c>
      <c r="G104" s="7">
        <f>$H$4*(-LN($H$5))*$H$5^(B104-$B$31)*(B104-$B$31)</f>
        <v>0.5691103751026565</v>
      </c>
      <c r="H104" s="6"/>
      <c r="I104" s="6"/>
      <c r="J104" s="6"/>
      <c r="K104" s="6"/>
    </row>
    <row r="105" spans="1:11" x14ac:dyDescent="0.25">
      <c r="A105" s="12">
        <v>37837</v>
      </c>
      <c r="B105" s="3">
        <v>95</v>
      </c>
      <c r="C105" s="11">
        <v>139</v>
      </c>
      <c r="D105" s="10">
        <f t="shared" si="1"/>
        <v>3.9360416762880002</v>
      </c>
      <c r="E105" s="7">
        <f>$F$4*$F$5^(B105-$B$32)</f>
        <v>1.9472428220157925</v>
      </c>
      <c r="F105" s="18">
        <f>D105-E105</f>
        <v>1.9887988542722077</v>
      </c>
      <c r="G105" s="7">
        <f>$H$4*(-LN($H$5))*$H$5^(B105-$B$31)*(B105-$B$31)</f>
        <v>0.52960008221196797</v>
      </c>
      <c r="H105" s="6"/>
      <c r="I105" s="6"/>
      <c r="J105" s="6"/>
      <c r="K105" s="6"/>
    </row>
    <row r="106" spans="1:11" x14ac:dyDescent="0.25">
      <c r="A106" s="12">
        <v>37838</v>
      </c>
      <c r="B106" s="3">
        <v>96</v>
      </c>
      <c r="C106" s="11">
        <v>116</v>
      </c>
      <c r="D106" s="10">
        <f t="shared" si="1"/>
        <v>3.2847542046720002</v>
      </c>
      <c r="E106" s="7">
        <f>$F$4*$F$5^(B106-$B$32)</f>
        <v>1.9316648794396662</v>
      </c>
      <c r="F106" s="18">
        <f>D106-E106</f>
        <v>1.3530893252323339</v>
      </c>
      <c r="G106" s="7">
        <f>$H$4*(-LN($H$5))*$H$5^(B106-$B$31)*(B106-$B$31)</f>
        <v>0.49274277919316206</v>
      </c>
      <c r="H106" s="6"/>
      <c r="I106" s="6"/>
      <c r="J106" s="6"/>
      <c r="K106" s="6"/>
    </row>
    <row r="107" spans="1:11" x14ac:dyDescent="0.25">
      <c r="A107" s="12">
        <v>37839</v>
      </c>
      <c r="B107" s="3">
        <v>97</v>
      </c>
      <c r="C107" s="11">
        <v>106</v>
      </c>
      <c r="D107" s="10">
        <f t="shared" si="1"/>
        <v>3.001585738752</v>
      </c>
      <c r="E107" s="7">
        <f>$F$4*$F$5^(B107-$B$32)</f>
        <v>1.9162115604041488</v>
      </c>
      <c r="F107" s="18">
        <f>D107-E107</f>
        <v>1.0853741783478512</v>
      </c>
      <c r="G107" s="7">
        <f>$H$4*(-LN($H$5))*$H$5^(B107-$B$31)*(B107-$B$31)</f>
        <v>0.45836904291664715</v>
      </c>
      <c r="H107" s="6"/>
      <c r="I107" s="6"/>
      <c r="J107" s="6"/>
      <c r="K107" s="6"/>
    </row>
    <row r="108" spans="1:11" x14ac:dyDescent="0.25">
      <c r="A108" s="12">
        <v>37840</v>
      </c>
      <c r="B108" s="3">
        <v>98</v>
      </c>
      <c r="C108" s="11">
        <v>100</v>
      </c>
      <c r="D108" s="10">
        <f t="shared" si="1"/>
        <v>2.8316846592</v>
      </c>
      <c r="E108" s="7">
        <f>$F$4*$F$5^(B108-$B$32)</f>
        <v>1.9008818679209154</v>
      </c>
      <c r="F108" s="18">
        <f>D108-E108</f>
        <v>0.93080279127908461</v>
      </c>
      <c r="G108" s="7">
        <f>$H$4*(-LN($H$5))*$H$5^(B108-$B$31)*(B108-$B$31)</f>
        <v>0.42631939694218574</v>
      </c>
      <c r="H108" s="6"/>
      <c r="I108" s="6"/>
      <c r="J108" s="6"/>
      <c r="K108" s="6"/>
    </row>
    <row r="109" spans="1:11" x14ac:dyDescent="0.25">
      <c r="A109" s="12">
        <v>37841</v>
      </c>
      <c r="B109" s="3">
        <v>99</v>
      </c>
      <c r="C109" s="11">
        <v>107</v>
      </c>
      <c r="D109" s="10">
        <f t="shared" si="1"/>
        <v>3.0299025853440003</v>
      </c>
      <c r="E109" s="7">
        <f>$F$4*$F$5^(B109-$B$32)</f>
        <v>1.8856748129775487</v>
      </c>
      <c r="F109" s="18">
        <f>D109-E109</f>
        <v>1.1442277723664516</v>
      </c>
      <c r="G109" s="7">
        <f>$H$4*(-LN($H$5))*$H$5^(B109-$B$31)*(B109-$B$31)</f>
        <v>0.39644381946296459</v>
      </c>
      <c r="H109" s="6"/>
      <c r="I109" s="6"/>
      <c r="J109" s="6"/>
      <c r="K109" s="6"/>
    </row>
    <row r="110" spans="1:11" x14ac:dyDescent="0.25">
      <c r="A110" s="12">
        <v>37842</v>
      </c>
      <c r="B110" s="3">
        <v>100</v>
      </c>
      <c r="C110" s="11">
        <v>93.3</v>
      </c>
      <c r="D110" s="10">
        <f t="shared" si="1"/>
        <v>2.6419617870336003</v>
      </c>
      <c r="E110" s="7">
        <f>$F$4*$F$5^(B110-$B$32)</f>
        <v>1.8705894144737276</v>
      </c>
      <c r="F110" s="18">
        <f>D110-E110</f>
        <v>0.77137237255987268</v>
      </c>
      <c r="G110" s="7">
        <f>$H$4*(-LN($H$5))*$H$5^(B110-$B$31)*(B110-$B$31)</f>
        <v>0.36860126506529634</v>
      </c>
      <c r="H110" s="6"/>
      <c r="I110" s="6"/>
      <c r="J110" s="6"/>
      <c r="K110" s="6"/>
    </row>
    <row r="111" spans="1:11" x14ac:dyDescent="0.25">
      <c r="A111" s="12">
        <v>37843</v>
      </c>
      <c r="B111" s="3">
        <v>101</v>
      </c>
      <c r="C111" s="11">
        <v>85.8</v>
      </c>
      <c r="D111" s="10">
        <f t="shared" si="1"/>
        <v>2.4295854375935999</v>
      </c>
      <c r="E111" s="7">
        <f>$F$4*$F$5^(B111-$B$32)</f>
        <v>1.8556246991579377</v>
      </c>
      <c r="F111" s="18">
        <f>D111-E111</f>
        <v>0.5739607384356622</v>
      </c>
      <c r="G111" s="7">
        <f>$H$4*(-LN($H$5))*$H$5^(B111-$B$31)*(B111-$B$31)</f>
        <v>0.34265920134677669</v>
      </c>
      <c r="H111" s="6"/>
      <c r="I111" s="6"/>
      <c r="J111" s="6"/>
      <c r="K111" s="6"/>
    </row>
    <row r="112" spans="1:11" x14ac:dyDescent="0.25">
      <c r="A112" s="12">
        <v>37844</v>
      </c>
      <c r="B112" s="3">
        <v>102</v>
      </c>
      <c r="C112" s="11">
        <v>82.1</v>
      </c>
      <c r="D112" s="10">
        <f t="shared" si="1"/>
        <v>2.3248131052031997</v>
      </c>
      <c r="E112" s="7">
        <f>$F$4*$F$5^(B112-$B$32)</f>
        <v>1.8407797015646743</v>
      </c>
      <c r="F112" s="18">
        <f>D112-E112</f>
        <v>0.48403340363852543</v>
      </c>
      <c r="G112" s="7">
        <f>$H$4*(-LN($H$5))*$H$5^(B112-$B$31)*(B112-$B$31)</f>
        <v>0.31849316117179532</v>
      </c>
      <c r="H112" s="6"/>
      <c r="I112" s="6"/>
      <c r="J112" s="6"/>
      <c r="K112" s="6"/>
    </row>
    <row r="113" spans="1:11" x14ac:dyDescent="0.25">
      <c r="A113" s="12">
        <v>37845</v>
      </c>
      <c r="B113" s="3">
        <v>103</v>
      </c>
      <c r="C113" s="11">
        <v>81.5</v>
      </c>
      <c r="D113" s="10">
        <f t="shared" si="1"/>
        <v>2.307822997248</v>
      </c>
      <c r="E113" s="7">
        <f>$F$4*$F$5^(B113-$B$32)</f>
        <v>1.8260534639521573</v>
      </c>
      <c r="F113" s="18">
        <f>D113-E113</f>
        <v>0.48176953329584271</v>
      </c>
      <c r="G113" s="7">
        <f>$H$4*(-LN($H$5))*$H$5^(B113-$B$31)*(B113-$B$31)</f>
        <v>0.29598631111565504</v>
      </c>
      <c r="H113" s="6"/>
      <c r="I113" s="6"/>
      <c r="J113" s="6"/>
      <c r="K113" s="6"/>
    </row>
    <row r="114" spans="1:11" x14ac:dyDescent="0.25">
      <c r="A114" s="12">
        <v>37846</v>
      </c>
      <c r="B114" s="3">
        <v>104</v>
      </c>
      <c r="C114" s="11">
        <v>81.2</v>
      </c>
      <c r="D114" s="10">
        <f t="shared" si="1"/>
        <v>2.2993279432704004</v>
      </c>
      <c r="E114" s="7">
        <f>$F$4*$F$5^(B114-$B$32)</f>
        <v>1.8114450362405397</v>
      </c>
      <c r="F114" s="18">
        <f>D114-E114</f>
        <v>0.4878829070298607</v>
      </c>
      <c r="G114" s="7">
        <f>$H$4*(-LN($H$5))*$H$5^(B114-$B$31)*(B114-$B$31)</f>
        <v>0.27502903645300275</v>
      </c>
      <c r="H114" s="6"/>
      <c r="I114" s="6"/>
      <c r="J114" s="6"/>
      <c r="K114" s="6"/>
    </row>
    <row r="115" spans="1:11" x14ac:dyDescent="0.25">
      <c r="A115" s="12">
        <v>37847</v>
      </c>
      <c r="B115" s="3">
        <v>105</v>
      </c>
      <c r="C115" s="11">
        <v>79.7</v>
      </c>
      <c r="D115" s="10">
        <f t="shared" si="1"/>
        <v>2.2568526733823999</v>
      </c>
      <c r="E115" s="7">
        <f>$F$4*$F$5^(B115-$B$32)</f>
        <v>1.7969534759506154</v>
      </c>
      <c r="F115" s="18">
        <f>D115-E115</f>
        <v>0.45989919743178453</v>
      </c>
      <c r="G115" s="7">
        <f>$H$4*(-LN($H$5))*$H$5^(B115-$B$31)*(B115-$B$31)</f>
        <v>0.25551854287908371</v>
      </c>
      <c r="H115" s="6"/>
      <c r="I115" s="6"/>
      <c r="J115" s="6"/>
      <c r="K115" s="6"/>
    </row>
    <row r="116" spans="1:11" x14ac:dyDescent="0.25">
      <c r="A116" s="12">
        <v>37848</v>
      </c>
      <c r="B116" s="3">
        <v>106</v>
      </c>
      <c r="C116" s="11">
        <v>74.8</v>
      </c>
      <c r="D116" s="10">
        <f t="shared" si="1"/>
        <v>2.1181001250815998</v>
      </c>
      <c r="E116" s="7">
        <f>$F$4*$F$5^(B116-$B$32)</f>
        <v>1.7825778481430103</v>
      </c>
      <c r="F116" s="18">
        <f>D116-E116</f>
        <v>0.33552227693858949</v>
      </c>
      <c r="G116" s="7">
        <f>$H$4*(-LN($H$5))*$H$5^(B116-$B$31)*(B116-$B$31)</f>
        <v>0.2373584750101774</v>
      </c>
      <c r="H116" s="6"/>
      <c r="I116" s="6"/>
      <c r="J116" s="6"/>
      <c r="K116" s="6"/>
    </row>
    <row r="117" spans="1:11" x14ac:dyDescent="0.25">
      <c r="A117" s="12">
        <v>37849</v>
      </c>
      <c r="B117" s="3">
        <v>107</v>
      </c>
      <c r="C117" s="11">
        <v>70.900000000000006</v>
      </c>
      <c r="D117" s="10">
        <f t="shared" si="1"/>
        <v>2.0076644233728</v>
      </c>
      <c r="E117" s="7">
        <f>$F$4*$F$5^(B117-$B$32)</f>
        <v>1.7683172253578663</v>
      </c>
      <c r="F117" s="18">
        <f>D117-E117</f>
        <v>0.23934719801493376</v>
      </c>
      <c r="G117" s="7">
        <f>$H$4*(-LN($H$5))*$H$5^(B117-$B$31)*(B117-$B$31)</f>
        <v>0.22045855158945279</v>
      </c>
      <c r="H117" s="6"/>
      <c r="I117" s="6"/>
      <c r="J117" s="6"/>
      <c r="K117" s="6"/>
    </row>
    <row r="118" spans="1:11" x14ac:dyDescent="0.25">
      <c r="A118" s="12">
        <v>37850</v>
      </c>
      <c r="B118" s="3">
        <v>108</v>
      </c>
      <c r="C118" s="11">
        <v>133</v>
      </c>
      <c r="D118" s="10">
        <f t="shared" si="1"/>
        <v>3.7661405967360002</v>
      </c>
      <c r="E118" s="7">
        <f>$F$4*$F$5^(B118-$B$32)</f>
        <v>1.7541706875550029</v>
      </c>
      <c r="F118" s="18">
        <f>D118-E118</f>
        <v>2.0119699091809973</v>
      </c>
      <c r="G118" s="7">
        <f>$H$4*(-LN($H$5))*$H$5^(B118-$B$31)*(B118-$B$31)</f>
        <v>0.20473421722375854</v>
      </c>
      <c r="H118" s="6"/>
      <c r="I118" s="6"/>
      <c r="J118" s="6"/>
      <c r="K118" s="6"/>
    </row>
    <row r="119" spans="1:11" x14ac:dyDescent="0.25">
      <c r="A119" s="12">
        <v>37851</v>
      </c>
      <c r="B119" s="3">
        <v>109</v>
      </c>
      <c r="C119" s="11">
        <v>144</v>
      </c>
      <c r="D119" s="10">
        <f t="shared" si="1"/>
        <v>4.0776259092479998</v>
      </c>
      <c r="E119" s="7">
        <f>$F$4*$F$5^(B119-$B$32)</f>
        <v>1.7401373220545631</v>
      </c>
      <c r="F119" s="18">
        <f>D119-E119</f>
        <v>2.3374885871934366</v>
      </c>
      <c r="G119" s="7">
        <f>$H$4*(-LN($H$5))*$H$5^(B119-$B$31)*(B119-$B$31)</f>
        <v>0.19010631039315068</v>
      </c>
      <c r="H119" s="6"/>
      <c r="I119" s="6"/>
      <c r="J119" s="6"/>
      <c r="K119" s="6"/>
    </row>
    <row r="120" spans="1:11" x14ac:dyDescent="0.25">
      <c r="A120" s="12">
        <v>37852</v>
      </c>
      <c r="B120" s="3">
        <v>110</v>
      </c>
      <c r="C120" s="11">
        <v>131</v>
      </c>
      <c r="D120" s="10">
        <f t="shared" si="1"/>
        <v>3.7095069035520001</v>
      </c>
      <c r="E120" s="7">
        <f>$F$4*$F$5^(B120-$B$32)</f>
        <v>1.7262162234781266</v>
      </c>
      <c r="F120" s="18">
        <f>D120-E120</f>
        <v>1.9832906800738734</v>
      </c>
      <c r="G120" s="7">
        <f>$H$4*(-LN($H$5))*$H$5^(B120-$B$31)*(B120-$B$31)</f>
        <v>0.17650074740614996</v>
      </c>
      <c r="H120" s="6"/>
      <c r="I120" s="6"/>
      <c r="J120" s="6"/>
      <c r="K120" s="6"/>
    </row>
    <row r="121" spans="1:11" x14ac:dyDescent="0.25">
      <c r="A121" s="12">
        <v>37853</v>
      </c>
      <c r="B121" s="3">
        <v>111</v>
      </c>
      <c r="C121" s="11">
        <v>111</v>
      </c>
      <c r="D121" s="10">
        <f t="shared" si="1"/>
        <v>3.1431699717120001</v>
      </c>
      <c r="E121" s="7">
        <f>$F$4*$F$5^(B121-$B$32)</f>
        <v>1.7124064936903016</v>
      </c>
      <c r="F121" s="18">
        <f>D121-E121</f>
        <v>1.4307634780216985</v>
      </c>
      <c r="G121" s="7">
        <f>$H$4*(-LN($H$5))*$H$5^(B121-$B$31)*(B121-$B$31)</f>
        <v>0.16384822191793383</v>
      </c>
      <c r="H121" s="6"/>
      <c r="I121" s="6"/>
      <c r="J121" s="6"/>
      <c r="K121" s="6"/>
    </row>
    <row r="122" spans="1:11" x14ac:dyDescent="0.25">
      <c r="A122" s="12">
        <v>37854</v>
      </c>
      <c r="B122" s="3">
        <v>112</v>
      </c>
      <c r="C122" s="11">
        <v>104</v>
      </c>
      <c r="D122" s="10">
        <f t="shared" si="1"/>
        <v>2.9449520455679998</v>
      </c>
      <c r="E122" s="7">
        <f>$F$4*$F$5^(B122-$B$32)</f>
        <v>1.6987072417407791</v>
      </c>
      <c r="F122" s="18">
        <f>D122-E122</f>
        <v>1.2462448038272207</v>
      </c>
      <c r="G122" s="7">
        <f>$H$4*(-LN($H$5))*$H$5^(B122-$B$31)*(B122-$B$31)</f>
        <v>0.15208391958422621</v>
      </c>
      <c r="H122" s="6"/>
      <c r="I122" s="6"/>
      <c r="J122" s="6"/>
      <c r="K122" s="6"/>
    </row>
    <row r="123" spans="1:11" x14ac:dyDescent="0.25">
      <c r="A123" s="12">
        <v>37855</v>
      </c>
      <c r="B123" s="3">
        <v>113</v>
      </c>
      <c r="C123" s="11">
        <v>102</v>
      </c>
      <c r="D123" s="10">
        <f t="shared" si="1"/>
        <v>2.8883183523840001</v>
      </c>
      <c r="E123" s="7">
        <f>$F$4*$F$5^(B123-$B$32)</f>
        <v>1.6851175838068526</v>
      </c>
      <c r="F123" s="18">
        <f>D123-E123</f>
        <v>1.2032007685771475</v>
      </c>
      <c r="G123" s="7">
        <f>$H$4*(-LN($H$5))*$H$5^(B123-$B$31)*(B123-$B$31)</f>
        <v>0.14114724738907039</v>
      </c>
      <c r="H123" s="6"/>
      <c r="I123" s="6"/>
      <c r="J123" s="6"/>
      <c r="K123" s="6"/>
    </row>
    <row r="124" spans="1:11" x14ac:dyDescent="0.25">
      <c r="A124" s="12">
        <v>37856</v>
      </c>
      <c r="B124" s="3">
        <v>114</v>
      </c>
      <c r="C124" s="11">
        <v>99</v>
      </c>
      <c r="D124" s="10">
        <f t="shared" si="1"/>
        <v>2.8033678126079997</v>
      </c>
      <c r="E124" s="7">
        <f>$F$4*$F$5^(B124-$B$32)</f>
        <v>1.6716366431363978</v>
      </c>
      <c r="F124" s="18">
        <f>D124-E124</f>
        <v>1.1317311694716019</v>
      </c>
      <c r="G124" s="7">
        <f>$H$4*(-LN($H$5))*$H$5^(B124-$B$31)*(B124-$B$31)</f>
        <v>0.13098157715863584</v>
      </c>
      <c r="H124" s="6"/>
      <c r="I124" s="6"/>
      <c r="J124" s="6"/>
      <c r="K124" s="6"/>
    </row>
    <row r="125" spans="1:11" x14ac:dyDescent="0.25">
      <c r="A125" s="12">
        <v>37857</v>
      </c>
      <c r="B125" s="3">
        <v>115</v>
      </c>
      <c r="C125" s="11">
        <v>117</v>
      </c>
      <c r="D125" s="10">
        <f t="shared" si="1"/>
        <v>3.3130710512640005</v>
      </c>
      <c r="E125" s="7">
        <f>$F$4*$F$5^(B125-$B$32)</f>
        <v>1.6582635499913068</v>
      </c>
      <c r="F125" s="18">
        <f>D125-E125</f>
        <v>1.6548075012726937</v>
      </c>
      <c r="G125" s="7">
        <f>$H$4*(-LN($H$5))*$H$5^(B125-$B$31)*(B125-$B$31)</f>
        <v>0.12153400275454843</v>
      </c>
      <c r="H125" s="6"/>
      <c r="I125" s="6"/>
      <c r="J125" s="6"/>
      <c r="K125" s="6"/>
    </row>
    <row r="126" spans="1:11" x14ac:dyDescent="0.25">
      <c r="A126" s="12">
        <v>37858</v>
      </c>
      <c r="B126" s="3">
        <v>116</v>
      </c>
      <c r="C126" s="11">
        <v>136</v>
      </c>
      <c r="D126" s="10">
        <f t="shared" si="1"/>
        <v>3.8510911365120002</v>
      </c>
      <c r="E126" s="7">
        <f>$F$4*$F$5^(B126-$B$32)</f>
        <v>1.644997441591376</v>
      </c>
      <c r="F126" s="18">
        <f>D126-E126</f>
        <v>2.2060936949206242</v>
      </c>
      <c r="G126" s="7">
        <f>$H$4*(-LN($H$5))*$H$5^(B126-$B$31)*(B126-$B$31)</f>
        <v>0.11275511042791668</v>
      </c>
      <c r="H126" s="6"/>
      <c r="I126" s="6"/>
      <c r="J126" s="6"/>
      <c r="K126" s="6"/>
    </row>
    <row r="127" spans="1:11" x14ac:dyDescent="0.25">
      <c r="A127" s="12">
        <v>37859</v>
      </c>
      <c r="B127" s="3">
        <v>117</v>
      </c>
      <c r="C127" s="11">
        <v>132</v>
      </c>
      <c r="D127" s="10">
        <f t="shared" si="1"/>
        <v>3.7378237501440004</v>
      </c>
      <c r="E127" s="7">
        <f>$F$4*$F$5^(B127-$B$32)</f>
        <v>1.6318374620586449</v>
      </c>
      <c r="F127" s="18">
        <f>D127-E127</f>
        <v>2.1059862880853553</v>
      </c>
      <c r="G127" s="7">
        <f>$H$4*(-LN($H$5))*$H$5^(B127-$B$31)*(B127-$B$31)</f>
        <v>0.10459876180833094</v>
      </c>
      <c r="H127" s="6"/>
      <c r="I127" s="6"/>
      <c r="J127" s="6"/>
      <c r="K127" s="6"/>
    </row>
    <row r="128" spans="1:11" x14ac:dyDescent="0.25">
      <c r="A128" s="12">
        <v>37860</v>
      </c>
      <c r="B128" s="3">
        <v>118</v>
      </c>
      <c r="C128" s="11">
        <v>90.6</v>
      </c>
      <c r="D128" s="10">
        <f t="shared" si="1"/>
        <v>2.5655063012352</v>
      </c>
      <c r="E128" s="7">
        <f>$F$4*$F$5^(B128-$B$32)</f>
        <v>1.6187827623621756</v>
      </c>
      <c r="F128" s="18">
        <f>D128-E128</f>
        <v>0.94672353887302441</v>
      </c>
      <c r="G128" s="7">
        <f>$H$4*(-LN($H$5))*$H$5^(B128-$B$31)*(B128-$B$31)</f>
        <v>9.7021888999839989E-2</v>
      </c>
      <c r="H128" s="6"/>
      <c r="I128" s="6"/>
      <c r="J128" s="6"/>
      <c r="K128" s="6"/>
    </row>
    <row r="129" spans="1:11" x14ac:dyDescent="0.25">
      <c r="A129" s="12">
        <v>37861</v>
      </c>
      <c r="B129" s="3">
        <v>119</v>
      </c>
      <c r="C129" s="11">
        <v>100</v>
      </c>
      <c r="D129" s="10">
        <f t="shared" si="1"/>
        <v>2.8316846592</v>
      </c>
      <c r="E129" s="7">
        <f>$F$4*$F$5^(B129-$B$32)</f>
        <v>1.6058325002632783</v>
      </c>
      <c r="F129" s="18">
        <f>D129-E129</f>
        <v>1.2258521589367217</v>
      </c>
      <c r="G129" s="7">
        <f>$H$4*(-LN($H$5))*$H$5^(B129-$B$31)*(B129-$B$31)</f>
        <v>8.998430125754231E-2</v>
      </c>
      <c r="H129" s="6"/>
      <c r="I129" s="6"/>
      <c r="J129" s="6"/>
      <c r="K129" s="6"/>
    </row>
    <row r="130" spans="1:11" x14ac:dyDescent="0.25">
      <c r="A130" s="12">
        <v>37862</v>
      </c>
      <c r="B130" s="3">
        <v>120</v>
      </c>
      <c r="C130" s="11">
        <v>97.4</v>
      </c>
      <c r="D130" s="10">
        <f t="shared" si="1"/>
        <v>2.7580608580608006</v>
      </c>
      <c r="E130" s="7">
        <f>$F$4*$F$5^(B130-$B$32)</f>
        <v>1.5929858402611718</v>
      </c>
      <c r="F130" s="18">
        <f>D130-E130</f>
        <v>1.1650750177996287</v>
      </c>
      <c r="G130" s="7">
        <f>$H$4*(-LN($H$5))*$H$5^(B130-$B$31)*(B130-$B$31)</f>
        <v>8.3448502723346543E-2</v>
      </c>
      <c r="H130" s="6"/>
      <c r="I130" s="6"/>
      <c r="J130" s="6"/>
      <c r="K130" s="6"/>
    </row>
    <row r="131" spans="1:11" x14ac:dyDescent="0.25">
      <c r="A131" s="12">
        <v>37863</v>
      </c>
      <c r="B131" s="3">
        <v>121</v>
      </c>
      <c r="C131" s="11">
        <v>160</v>
      </c>
      <c r="D131" s="10">
        <f t="shared" si="1"/>
        <v>4.53069545472</v>
      </c>
      <c r="E131" s="7">
        <f>$F$4*$F$5^(B131-$B$32)</f>
        <v>1.5802419535390826</v>
      </c>
      <c r="F131" s="18">
        <f>D131-E131</f>
        <v>2.9504535011809176</v>
      </c>
      <c r="G131" s="7">
        <f>$H$4*(-LN($H$5))*$H$5^(B131-$B$31)*(B131-$B$31)</f>
        <v>7.7379520707103161E-2</v>
      </c>
      <c r="H131" s="6"/>
      <c r="I131" s="6"/>
      <c r="J131" s="6"/>
      <c r="K131" s="6"/>
    </row>
    <row r="132" spans="1:11" x14ac:dyDescent="0.25">
      <c r="A132" s="12">
        <v>37864</v>
      </c>
      <c r="B132" s="3">
        <v>122</v>
      </c>
      <c r="C132" s="11">
        <v>144</v>
      </c>
      <c r="D132" s="10">
        <f t="shared" si="1"/>
        <v>4.0776259092479998</v>
      </c>
      <c r="E132" s="7">
        <f>$F$4*$F$5^(B132-$B$32)</f>
        <v>1.5676000179107699</v>
      </c>
      <c r="F132" s="18">
        <f>D132-E132</f>
        <v>2.51002589133723</v>
      </c>
      <c r="G132" s="7">
        <f>$H$4*(-LN($H$5))*$H$5^(B132-$B$31)*(B132-$B$31)</f>
        <v>7.1744744009211894E-2</v>
      </c>
      <c r="H132" s="6"/>
      <c r="I132" s="6"/>
      <c r="J132" s="6"/>
      <c r="K132" s="6"/>
    </row>
    <row r="133" spans="1:11" x14ac:dyDescent="0.25">
      <c r="A133" s="12">
        <v>37865</v>
      </c>
      <c r="B133" s="3">
        <v>123</v>
      </c>
      <c r="C133" s="11">
        <v>112</v>
      </c>
      <c r="D133" s="10">
        <f t="shared" si="1"/>
        <v>3.1714868183040004</v>
      </c>
      <c r="E133" s="7">
        <f>$F$4*$F$5^(B133-$B$32)</f>
        <v>1.5550592177674836</v>
      </c>
      <c r="F133" s="18">
        <f>D133-E133</f>
        <v>1.6164276005365168</v>
      </c>
      <c r="G133" s="7">
        <f>$H$4*(-LN($H$5))*$H$5^(B133-$B$31)*(B133-$B$31)</f>
        <v>6.6513770792540255E-2</v>
      </c>
      <c r="H133" s="6"/>
      <c r="I133" s="6"/>
      <c r="J133" s="6"/>
      <c r="K133" s="6"/>
    </row>
    <row r="134" spans="1:11" x14ac:dyDescent="0.25">
      <c r="A134" s="12">
        <v>37866</v>
      </c>
      <c r="B134" s="3">
        <v>124</v>
      </c>
      <c r="C134" s="11">
        <v>99.7</v>
      </c>
      <c r="D134" s="10">
        <f t="shared" si="1"/>
        <v>2.8231896052223999</v>
      </c>
      <c r="E134" s="7">
        <f>$F$4*$F$5^(B134-$B$32)</f>
        <v>1.5426187440253438</v>
      </c>
      <c r="F134" s="18">
        <f>D134-E134</f>
        <v>1.2805708611970561</v>
      </c>
      <c r="G134" s="7">
        <f>$H$4*(-LN($H$5))*$H$5^(B134-$B$31)*(B134-$B$31)</f>
        <v>6.165826552468482E-2</v>
      </c>
      <c r="H134" s="6"/>
      <c r="I134" s="6"/>
      <c r="J134" s="6"/>
      <c r="K134" s="6"/>
    </row>
    <row r="135" spans="1:11" x14ac:dyDescent="0.25">
      <c r="A135" s="12">
        <v>37867</v>
      </c>
      <c r="B135" s="3">
        <v>125</v>
      </c>
      <c r="C135" s="11">
        <v>105</v>
      </c>
      <c r="D135" s="10">
        <f t="shared" si="1"/>
        <v>2.9732688921600001</v>
      </c>
      <c r="E135" s="7">
        <f>$F$4*$F$5^(B135-$B$32)</f>
        <v>1.5302777940731411</v>
      </c>
      <c r="F135" s="18">
        <f>D135-E135</f>
        <v>1.442991098086859</v>
      </c>
      <c r="G135" s="7">
        <f>$H$4*(-LN($H$5))*$H$5^(B135-$B$31)*(B135-$B$31)</f>
        <v>5.7151824525948622E-2</v>
      </c>
      <c r="H135" s="6"/>
      <c r="I135" s="6"/>
      <c r="J135" s="6"/>
      <c r="K135" s="6"/>
    </row>
    <row r="136" spans="1:11" x14ac:dyDescent="0.25">
      <c r="A136" s="12">
        <v>37868</v>
      </c>
      <c r="B136" s="3">
        <v>126</v>
      </c>
      <c r="C136" s="11">
        <v>123</v>
      </c>
      <c r="D136" s="10">
        <f t="shared" si="1"/>
        <v>3.482972130816</v>
      </c>
      <c r="E136" s="7">
        <f>$F$4*$F$5^(B136-$B$32)</f>
        <v>1.5180355717205556</v>
      </c>
      <c r="F136" s="18">
        <f>D136-E136</f>
        <v>1.9649365590954444</v>
      </c>
      <c r="G136" s="7">
        <f>$H$4*(-LN($H$5))*$H$5^(B136-$B$31)*(B136-$B$31)</f>
        <v>5.2969849673617203E-2</v>
      </c>
      <c r="H136" s="6"/>
      <c r="I136" s="6"/>
      <c r="J136" s="6"/>
      <c r="K136" s="6"/>
    </row>
    <row r="137" spans="1:11" x14ac:dyDescent="0.25">
      <c r="A137" s="12">
        <v>37869</v>
      </c>
      <c r="B137" s="3">
        <v>127</v>
      </c>
      <c r="C137" s="11">
        <v>101</v>
      </c>
      <c r="D137" s="10">
        <f t="shared" si="1"/>
        <v>2.8600015057919999</v>
      </c>
      <c r="E137" s="7">
        <f>$F$4*$F$5^(B137-$B$32)</f>
        <v>1.5058912871467913</v>
      </c>
      <c r="F137" s="18">
        <f>D137-E137</f>
        <v>1.3541102186452085</v>
      </c>
      <c r="G137" s="7">
        <f>$H$4*(-LN($H$5))*$H$5^(B137-$B$31)*(B137-$B$31)</f>
        <v>4.9089429828955644E-2</v>
      </c>
      <c r="H137" s="6"/>
      <c r="I137" s="6"/>
      <c r="J137" s="6"/>
      <c r="K137" s="6"/>
    </row>
    <row r="138" spans="1:11" x14ac:dyDescent="0.25">
      <c r="A138" s="12">
        <v>37870</v>
      </c>
      <c r="B138" s="3">
        <v>128</v>
      </c>
      <c r="C138" s="11">
        <v>120</v>
      </c>
      <c r="D138" s="10">
        <f t="shared" si="1"/>
        <v>3.39802159104</v>
      </c>
      <c r="E138" s="7">
        <f>$F$4*$F$5^(B138-$B$32)</f>
        <v>1.493844156849617</v>
      </c>
      <c r="F138" s="18">
        <f>D138-E138</f>
        <v>1.904177434190383</v>
      </c>
      <c r="G138" s="7">
        <f>$H$4*(-LN($H$5))*$H$5^(B138-$B$31)*(B138-$B$31)</f>
        <v>4.5489229569613175E-2</v>
      </c>
      <c r="H138" s="6"/>
      <c r="I138" s="6"/>
      <c r="J138" s="6"/>
      <c r="K138" s="6"/>
    </row>
    <row r="139" spans="1:11" x14ac:dyDescent="0.25">
      <c r="A139" s="12">
        <v>37871</v>
      </c>
      <c r="B139" s="3">
        <v>129</v>
      </c>
      <c r="C139" s="11">
        <v>143</v>
      </c>
      <c r="D139" s="10">
        <f t="shared" ref="D139:D202" si="2">CONVERT(C139,"ft^3","m^3")</f>
        <v>4.0493090626560004</v>
      </c>
      <c r="E139" s="7">
        <f>$F$4*$F$5^(B139-$B$32)</f>
        <v>1.4818934035948199</v>
      </c>
      <c r="F139" s="18">
        <f>D139-E139</f>
        <v>2.5674156590611803</v>
      </c>
      <c r="G139" s="7">
        <f>$H$4*(-LN($H$5))*$H$5^(B139-$B$31)*(B139-$B$31)</f>
        <v>4.2149384826632968E-2</v>
      </c>
      <c r="H139" s="6"/>
      <c r="I139" s="6"/>
      <c r="J139" s="6"/>
      <c r="K139" s="6"/>
    </row>
    <row r="140" spans="1:11" x14ac:dyDescent="0.25">
      <c r="A140" s="12">
        <v>37872</v>
      </c>
      <c r="B140" s="3">
        <v>130</v>
      </c>
      <c r="C140" s="11">
        <v>141</v>
      </c>
      <c r="D140" s="10">
        <f t="shared" si="2"/>
        <v>3.9926753694719999</v>
      </c>
      <c r="E140" s="7">
        <f>$F$4*$F$5^(B140-$B$32)</f>
        <v>1.4700382563660614</v>
      </c>
      <c r="F140" s="18">
        <f>D140-E140</f>
        <v>2.5226371131059384</v>
      </c>
      <c r="G140" s="7">
        <f>$H$4*(-LN($H$5))*$H$5^(B140-$B$31)*(B140-$B$31)</f>
        <v>3.9051405041875452E-2</v>
      </c>
      <c r="H140" s="6"/>
      <c r="I140" s="6"/>
      <c r="J140" s="6"/>
      <c r="K140" s="6"/>
    </row>
    <row r="141" spans="1:11" x14ac:dyDescent="0.25">
      <c r="A141" s="12">
        <v>37873</v>
      </c>
      <c r="B141" s="3">
        <v>131</v>
      </c>
      <c r="C141" s="11">
        <v>185</v>
      </c>
      <c r="D141" s="10">
        <f t="shared" si="2"/>
        <v>5.2386166195200001</v>
      </c>
      <c r="E141" s="7">
        <f>$F$4*$F$5^(B141-$B$32)</f>
        <v>1.4582779503151329</v>
      </c>
      <c r="F141" s="18">
        <f>D141-E141</f>
        <v>3.7803386692048671</v>
      </c>
      <c r="G141" s="7">
        <f>$H$4*(-LN($H$5))*$H$5^(B141-$B$31)*(B141-$B$31)</f>
        <v>3.6178081478243883E-2</v>
      </c>
      <c r="H141" s="6"/>
      <c r="I141" s="6"/>
      <c r="J141" s="6"/>
      <c r="K141" s="6"/>
    </row>
    <row r="142" spans="1:11" x14ac:dyDescent="0.25">
      <c r="A142" s="12">
        <v>37874</v>
      </c>
      <c r="B142" s="3">
        <v>132</v>
      </c>
      <c r="C142" s="11">
        <v>122</v>
      </c>
      <c r="D142" s="10">
        <f t="shared" si="2"/>
        <v>3.4546552842240001</v>
      </c>
      <c r="E142" s="7">
        <f>$F$4*$F$5^(B142-$B$32)</f>
        <v>1.4466117267126115</v>
      </c>
      <c r="F142" s="18">
        <f>D142-E142</f>
        <v>2.0080435575113889</v>
      </c>
      <c r="G142" s="7">
        <f>$H$4*(-LN($H$5))*$H$5^(B142-$B$31)*(B142-$B$31)</f>
        <v>3.3513401331546323E-2</v>
      </c>
      <c r="H142" s="6"/>
      <c r="I142" s="6"/>
      <c r="J142" s="6"/>
      <c r="K142" s="6"/>
    </row>
    <row r="143" spans="1:11" x14ac:dyDescent="0.25">
      <c r="A143" s="12">
        <v>37875</v>
      </c>
      <c r="B143" s="3">
        <v>133</v>
      </c>
      <c r="C143" s="11">
        <v>129</v>
      </c>
      <c r="D143" s="10">
        <f t="shared" si="2"/>
        <v>3.6528732103679999</v>
      </c>
      <c r="E143" s="7">
        <f>$F$4*$F$5^(B143-$B$32)</f>
        <v>1.4350388328989108</v>
      </c>
      <c r="F143" s="18">
        <f>D143-E143</f>
        <v>2.2178343774690892</v>
      </c>
      <c r="G143" s="7">
        <f>$H$4*(-LN($H$5))*$H$5^(B143-$B$31)*(B143-$B$31)</f>
        <v>3.1042467309047448E-2</v>
      </c>
      <c r="H143" s="6"/>
      <c r="I143" s="6"/>
      <c r="J143" s="6"/>
      <c r="K143" s="6"/>
    </row>
    <row r="144" spans="1:11" x14ac:dyDescent="0.25">
      <c r="A144" s="12">
        <v>37876</v>
      </c>
      <c r="B144" s="3">
        <v>134</v>
      </c>
      <c r="C144" s="11">
        <v>115</v>
      </c>
      <c r="D144" s="10">
        <f t="shared" si="2"/>
        <v>3.2564373580800003</v>
      </c>
      <c r="E144" s="7">
        <f>$F$4*$F$5^(B144-$B$32)</f>
        <v>1.4235585222357194</v>
      </c>
      <c r="F144" s="18">
        <f>D144-E144</f>
        <v>1.8328788358442809</v>
      </c>
      <c r="G144" s="7">
        <f>$H$4*(-LN($H$5))*$H$5^(B144-$B$31)*(B144-$B$31)</f>
        <v>2.875142235568507E-2</v>
      </c>
      <c r="H144" s="6"/>
      <c r="I144" s="6"/>
      <c r="J144" s="6"/>
      <c r="K144" s="6"/>
    </row>
    <row r="145" spans="1:11" x14ac:dyDescent="0.25">
      <c r="A145" s="12">
        <v>37877</v>
      </c>
      <c r="B145" s="3">
        <v>135</v>
      </c>
      <c r="C145" s="11">
        <v>105</v>
      </c>
      <c r="D145" s="10">
        <f t="shared" si="2"/>
        <v>2.9732688921600001</v>
      </c>
      <c r="E145" s="7">
        <f>$F$4*$F$5^(B145-$B$32)</f>
        <v>1.4121700540578337</v>
      </c>
      <c r="F145" s="18">
        <f>D145-E145</f>
        <v>1.5610988381021664</v>
      </c>
      <c r="G145" s="7">
        <f>$H$4*(-LN($H$5))*$H$5^(B145-$B$31)*(B145-$B$31)</f>
        <v>2.6627379224488087E-2</v>
      </c>
      <c r="H145" s="6"/>
      <c r="I145" s="6"/>
      <c r="J145" s="6"/>
      <c r="K145" s="6"/>
    </row>
    <row r="146" spans="1:11" x14ac:dyDescent="0.25">
      <c r="A146" s="12">
        <v>37878</v>
      </c>
      <c r="B146" s="3">
        <v>136</v>
      </c>
      <c r="C146" s="11">
        <v>96.8</v>
      </c>
      <c r="D146" s="10">
        <f t="shared" si="2"/>
        <v>2.7410707501056</v>
      </c>
      <c r="E146" s="7">
        <f>$F$4*$F$5^(B146-$B$32)</f>
        <v>1.400872693625371</v>
      </c>
      <c r="F146" s="18">
        <f>D146-E146</f>
        <v>1.3401980564802289</v>
      </c>
      <c r="G146" s="7">
        <f>$H$4*(-LN($H$5))*$H$5^(B146-$B$31)*(B146-$B$31)</f>
        <v>2.4658354602887785E-2</v>
      </c>
      <c r="H146" s="6"/>
      <c r="I146" s="6"/>
      <c r="J146" s="6"/>
      <c r="K146" s="6"/>
    </row>
    <row r="147" spans="1:11" x14ac:dyDescent="0.25">
      <c r="A147" s="12">
        <v>37879</v>
      </c>
      <c r="B147" s="3">
        <v>137</v>
      </c>
      <c r="C147" s="11">
        <v>92.4</v>
      </c>
      <c r="D147" s="10">
        <f t="shared" si="2"/>
        <v>2.6164766251008005</v>
      </c>
      <c r="E147" s="7">
        <f>$F$4*$F$5^(B147-$B$32)</f>
        <v>1.389665712076368</v>
      </c>
      <c r="F147" s="18">
        <f>D147-E147</f>
        <v>1.2268109130244325</v>
      </c>
      <c r="G147" s="7">
        <f>$H$4*(-LN($H$5))*$H$5^(B147-$B$31)*(B147-$B$31)</f>
        <v>2.2833207521324474E-2</v>
      </c>
      <c r="H147" s="6"/>
      <c r="I147" s="6"/>
      <c r="J147" s="6"/>
      <c r="K147" s="6"/>
    </row>
    <row r="148" spans="1:11" x14ac:dyDescent="0.25">
      <c r="A148" s="12">
        <v>37880</v>
      </c>
      <c r="B148" s="3">
        <v>138</v>
      </c>
      <c r="C148" s="11">
        <v>99.8</v>
      </c>
      <c r="D148" s="10">
        <f t="shared" si="2"/>
        <v>2.8260212898816</v>
      </c>
      <c r="E148" s="7">
        <f>$F$4*$F$5^(B148-$B$32)</f>
        <v>1.378548386379757</v>
      </c>
      <c r="F148" s="18">
        <f>D148-E148</f>
        <v>1.447472903501843</v>
      </c>
      <c r="G148" s="7">
        <f>$H$4*(-LN($H$5))*$H$5^(B148-$B$31)*(B148-$B$31)</f>
        <v>2.1141581784787727E-2</v>
      </c>
      <c r="H148" s="6"/>
      <c r="I148" s="6"/>
      <c r="J148" s="6"/>
      <c r="K148" s="6"/>
    </row>
    <row r="149" spans="1:11" x14ac:dyDescent="0.25">
      <c r="A149" s="12">
        <v>37881</v>
      </c>
      <c r="B149" s="3">
        <v>139</v>
      </c>
      <c r="C149" s="11">
        <v>93.5</v>
      </c>
      <c r="D149" s="10">
        <f t="shared" si="2"/>
        <v>2.6476251563519999</v>
      </c>
      <c r="E149" s="7">
        <f>$F$4*$F$5^(B149-$B$32)</f>
        <v>1.3675199992887188</v>
      </c>
      <c r="F149" s="18">
        <f>D149-E149</f>
        <v>1.2801051570632811</v>
      </c>
      <c r="G149" s="7">
        <f>$H$4*(-LN($H$5))*$H$5^(B149-$B$31)*(B149-$B$31)</f>
        <v>1.9573852181669623E-2</v>
      </c>
      <c r="H149" s="6"/>
      <c r="I149" s="6"/>
      <c r="J149" s="6"/>
      <c r="K149" s="6"/>
    </row>
    <row r="150" spans="1:11" x14ac:dyDescent="0.25">
      <c r="A150" s="12">
        <v>37882</v>
      </c>
      <c r="B150" s="3">
        <v>140</v>
      </c>
      <c r="C150" s="11">
        <v>97.1</v>
      </c>
      <c r="D150" s="10">
        <f t="shared" si="2"/>
        <v>2.7495658040832001</v>
      </c>
      <c r="E150" s="7">
        <f>$F$4*$F$5^(B150-$B$32)</f>
        <v>1.3565798392944088</v>
      </c>
      <c r="F150" s="18">
        <f>D150-E150</f>
        <v>1.3929859647887912</v>
      </c>
      <c r="G150" s="7">
        <f>$H$4*(-LN($H$5))*$H$5^(B150-$B$31)*(B150-$B$31)</f>
        <v>1.8121074237541973E-2</v>
      </c>
      <c r="H150" s="6"/>
      <c r="I150" s="6"/>
      <c r="J150" s="6"/>
      <c r="K150" s="6"/>
    </row>
    <row r="151" spans="1:11" x14ac:dyDescent="0.25">
      <c r="A151" s="12">
        <v>37883</v>
      </c>
      <c r="B151" s="3">
        <v>141</v>
      </c>
      <c r="C151" s="11">
        <v>95.5</v>
      </c>
      <c r="D151" s="10">
        <f t="shared" si="2"/>
        <v>2.704258849536</v>
      </c>
      <c r="E151" s="7">
        <f>$F$4*$F$5^(B151-$B$32)</f>
        <v>1.3457272005800536</v>
      </c>
      <c r="F151" s="18">
        <f>D151-E151</f>
        <v>1.3585316489559465</v>
      </c>
      <c r="G151" s="7">
        <f>$H$4*(-LN($H$5))*$H$5^(B151-$B$31)*(B151-$B$31)</f>
        <v>1.677493729418171E-2</v>
      </c>
      <c r="H151" s="6"/>
      <c r="I151" s="6"/>
      <c r="J151" s="6"/>
      <c r="K151" s="6"/>
    </row>
    <row r="152" spans="1:11" x14ac:dyDescent="0.25">
      <c r="A152" s="12">
        <v>37884</v>
      </c>
      <c r="B152" s="3">
        <v>142</v>
      </c>
      <c r="C152" s="11">
        <v>87.6</v>
      </c>
      <c r="D152" s="10">
        <f t="shared" si="2"/>
        <v>2.4805557614592</v>
      </c>
      <c r="E152" s="7">
        <f>$F$4*$F$5^(B152-$B$32)</f>
        <v>1.3349613829754132</v>
      </c>
      <c r="F152" s="18">
        <f>D152-E152</f>
        <v>1.1455943784837868</v>
      </c>
      <c r="G152" s="7">
        <f>$H$4*(-LN($H$5))*$H$5^(B152-$B$31)*(B152-$B$31)</f>
        <v>1.5527720706359301E-2</v>
      </c>
      <c r="H152" s="6"/>
      <c r="I152" s="6"/>
      <c r="J152" s="6"/>
      <c r="K152" s="6"/>
    </row>
    <row r="153" spans="1:11" x14ac:dyDescent="0.25">
      <c r="A153" s="12">
        <v>37885</v>
      </c>
      <c r="B153" s="3">
        <v>143</v>
      </c>
      <c r="C153" s="11">
        <v>81.3</v>
      </c>
      <c r="D153" s="10">
        <f t="shared" si="2"/>
        <v>2.3021596279295999</v>
      </c>
      <c r="E153" s="7">
        <f>$F$4*$F$5^(B153-$B$32)</f>
        <v>1.3242816919116098</v>
      </c>
      <c r="F153" s="18">
        <f>D153-E153</f>
        <v>0.97787793601799011</v>
      </c>
      <c r="G153" s="7">
        <f>$H$4*(-LN($H$5))*$H$5^(B153-$B$31)*(B153-$B$31)</f>
        <v>1.437225296057369E-2</v>
      </c>
      <c r="H153" s="6"/>
      <c r="I153" s="6"/>
      <c r="J153" s="6"/>
      <c r="K153" s="6"/>
    </row>
    <row r="154" spans="1:11" x14ac:dyDescent="0.25">
      <c r="A154" s="12">
        <v>37886</v>
      </c>
      <c r="B154" s="3">
        <v>144</v>
      </c>
      <c r="C154" s="11">
        <v>82.7</v>
      </c>
      <c r="D154" s="10">
        <f t="shared" si="2"/>
        <v>2.3418032131583999</v>
      </c>
      <c r="E154" s="7">
        <f>$F$4*$F$5^(B154-$B$32)</f>
        <v>1.3136874383763169</v>
      </c>
      <c r="F154" s="18">
        <f>D154-E154</f>
        <v>1.028115774782083</v>
      </c>
      <c r="G154" s="7">
        <f>$H$4*(-LN($H$5))*$H$5^(B154-$B$31)*(B154-$B$31)</f>
        <v>1.3301873531067359E-2</v>
      </c>
      <c r="H154" s="6"/>
      <c r="I154" s="6"/>
      <c r="J154" s="6"/>
      <c r="K154" s="6"/>
    </row>
    <row r="155" spans="1:11" x14ac:dyDescent="0.25">
      <c r="A155" s="12">
        <v>37887</v>
      </c>
      <c r="B155" s="3">
        <v>145</v>
      </c>
      <c r="C155" s="11">
        <v>99.7</v>
      </c>
      <c r="D155" s="10">
        <f t="shared" si="2"/>
        <v>2.8231896052223999</v>
      </c>
      <c r="E155" s="7">
        <f>$F$4*$F$5^(B155-$B$32)</f>
        <v>1.3031779388693063</v>
      </c>
      <c r="F155" s="18">
        <f>D155-E155</f>
        <v>1.5200116663530936</v>
      </c>
      <c r="G155" s="7">
        <f>$H$4*(-LN($H$5))*$H$5^(B155-$B$31)*(B155-$B$31)</f>
        <v>1.2310397299093166E-2</v>
      </c>
      <c r="H155" s="6"/>
      <c r="I155" s="6"/>
      <c r="J155" s="6"/>
      <c r="K155" s="6"/>
    </row>
    <row r="156" spans="1:11" x14ac:dyDescent="0.25">
      <c r="A156" s="12">
        <v>37888</v>
      </c>
      <c r="B156" s="3">
        <v>146</v>
      </c>
      <c r="C156" s="11">
        <v>95.6</v>
      </c>
      <c r="D156" s="10">
        <f t="shared" si="2"/>
        <v>2.7070905341951996</v>
      </c>
      <c r="E156" s="7">
        <f>$F$4*$F$5^(B156-$B$32)</f>
        <v>1.2927525153583519</v>
      </c>
      <c r="F156" s="18">
        <f>D156-E156</f>
        <v>1.4143380188368477</v>
      </c>
      <c r="G156" s="7">
        <f>$H$4*(-LN($H$5))*$H$5^(B156-$B$31)*(B156-$B$31)</f>
        <v>1.1392081371539846E-2</v>
      </c>
      <c r="H156" s="6"/>
      <c r="I156" s="6"/>
      <c r="J156" s="6"/>
      <c r="K156" s="6"/>
    </row>
    <row r="157" spans="1:11" x14ac:dyDescent="0.25">
      <c r="A157" s="12">
        <v>37889</v>
      </c>
      <c r="B157" s="3">
        <v>147</v>
      </c>
      <c r="C157" s="11">
        <v>91.3</v>
      </c>
      <c r="D157" s="10">
        <f t="shared" si="2"/>
        <v>2.5853280938496002</v>
      </c>
      <c r="E157" s="7">
        <f>$F$4*$F$5^(B157-$B$32)</f>
        <v>1.2824104952354851</v>
      </c>
      <c r="F157" s="18">
        <f>D157-E157</f>
        <v>1.302917598614115</v>
      </c>
      <c r="G157" s="7">
        <f>$H$4*(-LN($H$5))*$H$5^(B157-$B$31)*(B157-$B$31)</f>
        <v>1.0541594144666169E-2</v>
      </c>
      <c r="H157" s="6"/>
      <c r="I157" s="6"/>
      <c r="J157" s="6"/>
      <c r="K157" s="6"/>
    </row>
    <row r="158" spans="1:11" x14ac:dyDescent="0.25">
      <c r="A158" s="12">
        <v>37890</v>
      </c>
      <c r="B158" s="3">
        <v>148</v>
      </c>
      <c r="C158" s="11">
        <v>86</v>
      </c>
      <c r="D158" s="10">
        <f t="shared" si="2"/>
        <v>2.435248806912</v>
      </c>
      <c r="E158" s="7">
        <f>$F$4*$F$5^(B158-$B$32)</f>
        <v>1.2721512112736011</v>
      </c>
      <c r="F158" s="18">
        <f>D158-E158</f>
        <v>1.1630975956383989</v>
      </c>
      <c r="G158" s="7">
        <f>$H$4*(-LN($H$5))*$H$5^(B158-$B$31)*(B158-$B$31)</f>
        <v>9.7539864678575366E-3</v>
      </c>
      <c r="H158" s="6"/>
      <c r="I158" s="6"/>
      <c r="J158" s="6"/>
      <c r="K158" s="6"/>
    </row>
    <row r="159" spans="1:11" x14ac:dyDescent="0.25">
      <c r="A159" s="12">
        <v>37891</v>
      </c>
      <c r="B159" s="3">
        <v>149</v>
      </c>
      <c r="C159" s="11">
        <v>84.4</v>
      </c>
      <c r="D159" s="10">
        <f t="shared" si="2"/>
        <v>2.3899418523647999</v>
      </c>
      <c r="E159" s="7">
        <f>$F$4*$F$5^(B159-$B$32)</f>
        <v>1.261974001583412</v>
      </c>
      <c r="F159" s="18">
        <f>D159-E159</f>
        <v>1.1279678507813879</v>
      </c>
      <c r="G159" s="7">
        <f>$H$4*(-LN($H$5))*$H$5^(B159-$B$31)*(B159-$B$31)</f>
        <v>9.0246647710167851E-3</v>
      </c>
      <c r="H159" s="6"/>
      <c r="I159" s="6"/>
      <c r="J159" s="6"/>
      <c r="K159" s="6"/>
    </row>
    <row r="160" spans="1:11" x14ac:dyDescent="0.25">
      <c r="A160" s="12">
        <v>37892</v>
      </c>
      <c r="B160" s="3">
        <v>150</v>
      </c>
      <c r="C160" s="11">
        <v>82.2</v>
      </c>
      <c r="D160" s="10">
        <f t="shared" si="2"/>
        <v>2.3276447898624002</v>
      </c>
      <c r="E160" s="7">
        <f>$F$4*$F$5^(B160-$B$32)</f>
        <v>1.251878209570745</v>
      </c>
      <c r="F160" s="18">
        <f>D160-E160</f>
        <v>1.0757665802916552</v>
      </c>
      <c r="G160" s="7">
        <f>$H$4*(-LN($H$5))*$H$5^(B160-$B$31)*(B160-$B$31)</f>
        <v>8.3493660274480443E-3</v>
      </c>
      <c r="H160" s="6"/>
      <c r="I160" s="6"/>
      <c r="J160" s="6"/>
      <c r="K160" s="6"/>
    </row>
    <row r="161" spans="1:11" x14ac:dyDescent="0.25">
      <c r="A161" s="12">
        <v>37893</v>
      </c>
      <c r="B161" s="3">
        <v>151</v>
      </c>
      <c r="C161" s="11">
        <v>80.3</v>
      </c>
      <c r="D161" s="10">
        <f t="shared" si="2"/>
        <v>2.2738427813376001</v>
      </c>
      <c r="E161" s="7">
        <f>$F$4*$F$5^(B161-$B$32)</f>
        <v>1.2418631838941789</v>
      </c>
      <c r="F161" s="18">
        <f>D161-E161</f>
        <v>1.0319795974434212</v>
      </c>
      <c r="G161" s="7">
        <f>$H$4*(-LN($H$5))*$H$5^(B161-$B$31)*(B161-$B$31)</f>
        <v>7.7241344319042612E-3</v>
      </c>
      <c r="H161" s="6"/>
      <c r="I161" s="6"/>
      <c r="J161" s="6"/>
      <c r="K161" s="6"/>
    </row>
    <row r="162" spans="1:11" x14ac:dyDescent="0.25">
      <c r="A162" s="12">
        <v>37894</v>
      </c>
      <c r="B162" s="3">
        <v>152</v>
      </c>
      <c r="C162" s="11">
        <v>63.2</v>
      </c>
      <c r="D162" s="10">
        <f t="shared" si="2"/>
        <v>1.7896247046144</v>
      </c>
      <c r="E162" s="7">
        <f>$F$4*$F$5^(B162-$B$32)</f>
        <v>1.2319282784230254</v>
      </c>
      <c r="F162" s="18">
        <f>D162-E162</f>
        <v>0.55769642619137461</v>
      </c>
      <c r="G162" s="7">
        <f>$H$4*(-LN($H$5))*$H$5^(B162-$B$31)*(B162-$B$31)</f>
        <v>7.1452996808610983E-3</v>
      </c>
      <c r="H162" s="6"/>
      <c r="I162" s="6"/>
      <c r="J162" s="6"/>
      <c r="K162" s="6"/>
    </row>
    <row r="163" spans="1:11" x14ac:dyDescent="0.25">
      <c r="A163" s="12">
        <v>37895</v>
      </c>
      <c r="B163" s="3">
        <v>153</v>
      </c>
      <c r="C163" s="11">
        <v>39.4</v>
      </c>
      <c r="D163" s="10">
        <f t="shared" si="2"/>
        <v>1.1156837557248001</v>
      </c>
      <c r="E163" s="7">
        <f>$F$4*$F$5^(B163-$B$32)</f>
        <v>1.2220728521956412</v>
      </c>
      <c r="F163" s="18">
        <f>D163-E163</f>
        <v>-0.10638909647084116</v>
      </c>
      <c r="G163" s="7">
        <f>$H$4*(-LN($H$5))*$H$5^(B163-$B$31)*(B163-$B$31)</f>
        <v>6.6094567490688882E-3</v>
      </c>
      <c r="H163" s="6"/>
      <c r="I163" s="6"/>
      <c r="J163" s="6"/>
      <c r="K163" s="6"/>
    </row>
    <row r="164" spans="1:11" x14ac:dyDescent="0.25">
      <c r="A164" s="12">
        <v>37896</v>
      </c>
      <c r="B164" s="3">
        <v>154</v>
      </c>
      <c r="C164" s="11">
        <v>72.5</v>
      </c>
      <c r="D164" s="10">
        <f t="shared" si="2"/>
        <v>2.0529713779200001</v>
      </c>
      <c r="E164" s="7">
        <f>$F$4*$F$5^(B164-$B$32)</f>
        <v>1.2122962693780761</v>
      </c>
      <c r="F164" s="18">
        <f>D164-E164</f>
        <v>0.84067510854192395</v>
      </c>
      <c r="G164" s="7">
        <f>$H$4*(-LN($H$5))*$H$5^(B164-$B$31)*(B164-$B$31)</f>
        <v>6.1134470630364911E-3</v>
      </c>
      <c r="H164" s="6"/>
      <c r="I164" s="6"/>
      <c r="J164" s="6"/>
      <c r="K164" s="6"/>
    </row>
    <row r="165" spans="1:11" x14ac:dyDescent="0.25">
      <c r="A165" s="12">
        <v>37897</v>
      </c>
      <c r="B165" s="3">
        <v>155</v>
      </c>
      <c r="C165" s="11">
        <v>79.900000000000006</v>
      </c>
      <c r="D165" s="10">
        <f t="shared" si="2"/>
        <v>2.2625160427008004</v>
      </c>
      <c r="E165" s="7">
        <f>$F$4*$F$5^(B165-$B$32)</f>
        <v>1.2025978992230515</v>
      </c>
      <c r="F165" s="18">
        <f>D165-E165</f>
        <v>1.0599181434777489</v>
      </c>
      <c r="G165" s="7">
        <f>$H$4*(-LN($H$5))*$H$5^(B165-$B$31)*(B165-$B$31)</f>
        <v>5.6543409783326691E-3</v>
      </c>
      <c r="H165" s="6"/>
      <c r="I165" s="6"/>
      <c r="J165" s="6"/>
      <c r="K165" s="6"/>
    </row>
    <row r="166" spans="1:11" x14ac:dyDescent="0.25">
      <c r="A166" s="12">
        <v>37898</v>
      </c>
      <c r="B166" s="3">
        <v>156</v>
      </c>
      <c r="C166" s="11">
        <v>74.8</v>
      </c>
      <c r="D166" s="10">
        <f t="shared" si="2"/>
        <v>2.1181001250815998</v>
      </c>
      <c r="E166" s="7">
        <f>$F$4*$F$5^(B166-$B$32)</f>
        <v>1.192977116029267</v>
      </c>
      <c r="F166" s="18">
        <f>D166-E166</f>
        <v>0.9251230090523328</v>
      </c>
      <c r="G166" s="7">
        <f>$H$4*(-LN($H$5))*$H$5^(B166-$B$31)*(B166-$B$31)</f>
        <v>5.2294214734684152E-3</v>
      </c>
      <c r="H166" s="6"/>
      <c r="I166" s="6"/>
      <c r="J166" s="6"/>
      <c r="K166" s="6"/>
    </row>
    <row r="167" spans="1:11" x14ac:dyDescent="0.25">
      <c r="A167" s="12">
        <v>37899</v>
      </c>
      <c r="B167" s="3">
        <v>157</v>
      </c>
      <c r="C167" s="11">
        <v>73.3</v>
      </c>
      <c r="D167" s="10">
        <f t="shared" si="2"/>
        <v>2.0756248551935998</v>
      </c>
      <c r="E167" s="7">
        <f>$F$4*$F$5^(B167-$B$32)</f>
        <v>1.1834332991010328</v>
      </c>
      <c r="F167" s="18">
        <f>D167-E167</f>
        <v>0.89219155609256706</v>
      </c>
      <c r="G167" s="7">
        <f>$H$4*(-LN($H$5))*$H$5^(B167-$B$31)*(B167-$B$31)</f>
        <v>4.8361689786635895E-3</v>
      </c>
      <c r="H167" s="6"/>
      <c r="I167" s="6"/>
      <c r="J167" s="6"/>
      <c r="K167" s="6"/>
    </row>
    <row r="168" spans="1:11" x14ac:dyDescent="0.25">
      <c r="A168" s="12">
        <v>37900</v>
      </c>
      <c r="B168" s="3">
        <v>158</v>
      </c>
      <c r="C168" s="11">
        <v>70.5</v>
      </c>
      <c r="D168" s="10">
        <f t="shared" si="2"/>
        <v>1.9963376847359999</v>
      </c>
      <c r="E168" s="7">
        <f>$F$4*$F$5^(B168-$B$32)</f>
        <v>1.1739658327082245</v>
      </c>
      <c r="F168" s="18">
        <f>D168-E168</f>
        <v>0.82237185202777541</v>
      </c>
      <c r="G168" s="7">
        <f>$H$4*(-LN($H$5))*$H$5^(B168-$B$31)*(B168-$B$31)</f>
        <v>4.4722472630191546E-3</v>
      </c>
      <c r="H168" s="6"/>
      <c r="I168" s="6"/>
      <c r="J168" s="6"/>
      <c r="K168" s="6"/>
    </row>
    <row r="169" spans="1:11" x14ac:dyDescent="0.25">
      <c r="A169" s="12">
        <v>37901</v>
      </c>
      <c r="B169" s="3">
        <v>159</v>
      </c>
      <c r="C169" s="11">
        <v>66.900000000000006</v>
      </c>
      <c r="D169" s="10">
        <f t="shared" si="2"/>
        <v>1.8943970370048002</v>
      </c>
      <c r="E169" s="7">
        <f>$F$4*$F$5^(B169-$B$32)</f>
        <v>1.1645741060465589</v>
      </c>
      <c r="F169" s="18">
        <f>D169-E169</f>
        <v>0.72982293095824136</v>
      </c>
      <c r="G169" s="7">
        <f>$H$4*(-LN($H$5))*$H$5^(B169-$B$31)*(B169-$B$31)</f>
        <v>4.1354903085278729E-3</v>
      </c>
      <c r="H169" s="6"/>
      <c r="I169" s="6"/>
      <c r="J169" s="6"/>
      <c r="K169" s="6"/>
    </row>
    <row r="170" spans="1:11" x14ac:dyDescent="0.25">
      <c r="A170" s="12">
        <v>37902</v>
      </c>
      <c r="B170" s="3">
        <v>160</v>
      </c>
      <c r="C170" s="11">
        <v>67</v>
      </c>
      <c r="D170" s="10">
        <f t="shared" si="2"/>
        <v>1.897228721664</v>
      </c>
      <c r="E170" s="7">
        <f>$F$4*$F$5^(B170-$B$32)</f>
        <v>1.1552575131981861</v>
      </c>
      <c r="F170" s="18">
        <f>D170-E170</f>
        <v>0.74197120846581388</v>
      </c>
      <c r="G170" s="7">
        <f>$H$4*(-LN($H$5))*$H$5^(B170-$B$31)*(B170-$B$31)</f>
        <v>3.8238901039766211E-3</v>
      </c>
      <c r="H170" s="6"/>
      <c r="I170" s="6"/>
      <c r="J170" s="6"/>
      <c r="K170" s="6"/>
    </row>
    <row r="171" spans="1:11" x14ac:dyDescent="0.25">
      <c r="A171" s="12">
        <v>37903</v>
      </c>
      <c r="B171" s="3">
        <v>161</v>
      </c>
      <c r="C171" s="11">
        <v>65.3</v>
      </c>
      <c r="D171" s="10">
        <f t="shared" si="2"/>
        <v>1.8490900824576</v>
      </c>
      <c r="E171" s="7">
        <f>$F$4*$F$5^(B171-$B$32)</f>
        <v>1.1460154530926006</v>
      </c>
      <c r="F171" s="18">
        <f>D171-E171</f>
        <v>0.70307462936499943</v>
      </c>
      <c r="G171" s="7">
        <f>$H$4*(-LN($H$5))*$H$5^(B171-$B$31)*(B171-$B$31)</f>
        <v>3.5355852961372323E-3</v>
      </c>
      <c r="H171" s="6"/>
      <c r="I171" s="6"/>
      <c r="J171" s="6"/>
      <c r="K171" s="6"/>
    </row>
    <row r="172" spans="1:11" x14ac:dyDescent="0.25">
      <c r="A172" s="12">
        <v>37904</v>
      </c>
      <c r="B172" s="3">
        <v>162</v>
      </c>
      <c r="C172" s="11">
        <v>63.1</v>
      </c>
      <c r="D172" s="10">
        <f t="shared" si="2"/>
        <v>1.7867930199552002</v>
      </c>
      <c r="E172" s="7">
        <f>$F$4*$F$5^(B172-$B$32)</f>
        <v>1.1368473294678596</v>
      </c>
      <c r="F172" s="18">
        <f>D172-E172</f>
        <v>0.64994569048734063</v>
      </c>
      <c r="G172" s="7">
        <f>$H$4*(-LN($H$5))*$H$5^(B172-$B$31)*(B172-$B$31)</f>
        <v>3.2688506397243649E-3</v>
      </c>
      <c r="H172" s="6"/>
      <c r="I172" s="6"/>
      <c r="J172" s="6"/>
      <c r="K172" s="6"/>
    </row>
    <row r="173" spans="1:11" x14ac:dyDescent="0.25">
      <c r="A173" s="12">
        <v>37905</v>
      </c>
      <c r="B173" s="3">
        <v>163</v>
      </c>
      <c r="C173" s="11">
        <v>73.8</v>
      </c>
      <c r="D173" s="10">
        <f t="shared" si="2"/>
        <v>2.0897832784896</v>
      </c>
      <c r="E173" s="7">
        <f>$F$4*$F$5^(B173-$B$32)</f>
        <v>1.1277525508321171</v>
      </c>
      <c r="F173" s="18">
        <f>D173-E173</f>
        <v>0.96203072765748288</v>
      </c>
      <c r="G173" s="7">
        <f>$H$4*(-LN($H$5))*$H$5^(B173-$B$31)*(B173-$B$31)</f>
        <v>3.0220871914319815E-3</v>
      </c>
      <c r="H173" s="6"/>
      <c r="I173" s="6"/>
      <c r="J173" s="6"/>
      <c r="K173" s="6"/>
    </row>
    <row r="174" spans="1:11" x14ac:dyDescent="0.25">
      <c r="A174" s="12">
        <v>37906</v>
      </c>
      <c r="B174" s="3">
        <v>164</v>
      </c>
      <c r="C174" s="11">
        <v>90.2</v>
      </c>
      <c r="D174" s="10">
        <f t="shared" si="2"/>
        <v>2.5541795625983998</v>
      </c>
      <c r="E174" s="7">
        <f>$F$4*$F$5^(B174-$B$32)</f>
        <v>1.1187305304254598</v>
      </c>
      <c r="F174" s="18">
        <f>D174-E174</f>
        <v>1.4354490321729401</v>
      </c>
      <c r="G174" s="7">
        <f>$H$4*(-LN($H$5))*$H$5^(B174-$B$31)*(B174-$B$31)</f>
        <v>2.793813196958041E-3</v>
      </c>
      <c r="H174" s="6"/>
      <c r="I174" s="6"/>
      <c r="J174" s="6"/>
      <c r="K174" s="6"/>
    </row>
    <row r="175" spans="1:11" x14ac:dyDescent="0.25">
      <c r="A175" s="12">
        <v>37907</v>
      </c>
      <c r="B175" s="3">
        <v>165</v>
      </c>
      <c r="C175" s="11">
        <v>80.3</v>
      </c>
      <c r="D175" s="10">
        <f t="shared" si="2"/>
        <v>2.2738427813376001</v>
      </c>
      <c r="E175" s="7">
        <f>$F$4*$F$5^(B175-$B$32)</f>
        <v>1.1097806861820561</v>
      </c>
      <c r="F175" s="18">
        <f>D175-E175</f>
        <v>1.164062095155544</v>
      </c>
      <c r="G175" s="7">
        <f>$H$4*(-LN($H$5))*$H$5^(B175-$B$31)*(B175-$B$31)</f>
        <v>2.5826556233026388E-3</v>
      </c>
      <c r="H175" s="6"/>
      <c r="I175" s="6"/>
      <c r="J175" s="6"/>
      <c r="K175" s="6"/>
    </row>
    <row r="176" spans="1:11" x14ac:dyDescent="0.25">
      <c r="A176" s="12">
        <v>37908</v>
      </c>
      <c r="B176" s="3">
        <v>166</v>
      </c>
      <c r="C176" s="11">
        <v>51.2</v>
      </c>
      <c r="D176" s="10">
        <f t="shared" si="2"/>
        <v>1.4498225455104001</v>
      </c>
      <c r="E176" s="7">
        <f>$F$4*$F$5^(B176-$B$32)</f>
        <v>1.1009024406925998</v>
      </c>
      <c r="F176" s="18">
        <f>D176-E176</f>
        <v>0.34892010481780034</v>
      </c>
      <c r="G176" s="7">
        <f>$H$4*(-LN($H$5))*$H$5^(B176-$B$31)*(B176-$B$31)</f>
        <v>2.3873422917903772E-3</v>
      </c>
      <c r="H176" s="6"/>
      <c r="I176" s="6"/>
      <c r="J176" s="6"/>
      <c r="K176" s="6"/>
    </row>
    <row r="177" spans="1:11" x14ac:dyDescent="0.25">
      <c r="A177" s="12">
        <v>37909</v>
      </c>
      <c r="B177" s="3">
        <v>167</v>
      </c>
      <c r="C177" s="11">
        <v>56.6</v>
      </c>
      <c r="D177" s="10">
        <f t="shared" si="2"/>
        <v>1.6027335171071999</v>
      </c>
      <c r="E177" s="7">
        <f>$F$4*$F$5^(B177-$B$32)</f>
        <v>1.0920952211670589</v>
      </c>
      <c r="F177" s="18">
        <f>D177-E177</f>
        <v>0.51063829594014098</v>
      </c>
      <c r="G177" s="7">
        <f>$H$4*(-LN($H$5))*$H$5^(B177-$B$31)*(B177-$B$31)</f>
        <v>2.2066945702350388E-3</v>
      </c>
      <c r="H177" s="6"/>
      <c r="I177" s="6"/>
      <c r="J177" s="6"/>
      <c r="K177" s="6"/>
    </row>
    <row r="178" spans="1:11" x14ac:dyDescent="0.25">
      <c r="A178" s="12">
        <v>37910</v>
      </c>
      <c r="B178" s="3">
        <v>168</v>
      </c>
      <c r="C178" s="11">
        <v>54.5</v>
      </c>
      <c r="D178" s="10">
        <f t="shared" si="2"/>
        <v>1.543268139264</v>
      </c>
      <c r="E178" s="7">
        <f>$F$4*$F$5^(B178-$B$32)</f>
        <v>1.0833584593977226</v>
      </c>
      <c r="F178" s="18">
        <f>D178-E178</f>
        <v>0.4599096798662774</v>
      </c>
      <c r="G178" s="7">
        <f>$H$4*(-LN($H$5))*$H$5^(B178-$B$31)*(B178-$B$31)</f>
        <v>2.039620585444778E-3</v>
      </c>
      <c r="H178" s="6"/>
      <c r="I178" s="6"/>
      <c r="J178" s="6"/>
      <c r="K178" s="6"/>
    </row>
    <row r="179" spans="1:11" x14ac:dyDescent="0.25">
      <c r="A179" s="12">
        <v>37911</v>
      </c>
      <c r="B179" s="3">
        <v>169</v>
      </c>
      <c r="C179" s="11">
        <v>51.9</v>
      </c>
      <c r="D179" s="10">
        <f t="shared" si="2"/>
        <v>1.4696443381248001</v>
      </c>
      <c r="E179" s="7">
        <f>$F$4*$F$5^(B179-$B$32)</f>
        <v>1.0746915917225406</v>
      </c>
      <c r="F179" s="18">
        <f>D179-E179</f>
        <v>0.39495274640225952</v>
      </c>
      <c r="G179" s="7">
        <f>$H$4*(-LN($H$5))*$H$5^(B179-$B$31)*(B179-$B$31)</f>
        <v>1.8851089198698592E-3</v>
      </c>
      <c r="H179" s="6"/>
      <c r="I179" s="6"/>
      <c r="J179" s="6"/>
      <c r="K179" s="6"/>
    </row>
    <row r="180" spans="1:11" x14ac:dyDescent="0.25">
      <c r="A180" s="12">
        <v>37912</v>
      </c>
      <c r="B180" s="3">
        <v>170</v>
      </c>
      <c r="C180" s="11">
        <v>51.4</v>
      </c>
      <c r="D180" s="10">
        <f t="shared" si="2"/>
        <v>1.4554859148288002</v>
      </c>
      <c r="E180" s="7">
        <f>$F$4*$F$5^(B180-$B$32)</f>
        <v>1.0660940589887604</v>
      </c>
      <c r="F180" s="18">
        <f>D180-E180</f>
        <v>0.38939185584003977</v>
      </c>
      <c r="G180" s="7">
        <f>$H$4*(-LN($H$5))*$H$5^(B180-$B$31)*(B180-$B$31)</f>
        <v>1.7422227586326965E-3</v>
      </c>
      <c r="H180" s="6"/>
      <c r="I180" s="6"/>
      <c r="J180" s="6"/>
      <c r="K180" s="6"/>
    </row>
    <row r="181" spans="1:11" x14ac:dyDescent="0.25">
      <c r="A181" s="12">
        <v>37913</v>
      </c>
      <c r="B181" s="3">
        <v>171</v>
      </c>
      <c r="C181" s="11">
        <v>50</v>
      </c>
      <c r="D181" s="10">
        <f t="shared" si="2"/>
        <v>1.4158423296</v>
      </c>
      <c r="E181" s="7">
        <f>$F$4*$F$5^(B181-$B$32)</f>
        <v>1.0575653065168502</v>
      </c>
      <c r="F181" s="18">
        <f>D181-E181</f>
        <v>0.35827702308314979</v>
      </c>
      <c r="G181" s="7">
        <f>$H$4*(-LN($H$5))*$H$5^(B181-$B$31)*(B181-$B$31)</f>
        <v>1.6100944554612239E-3</v>
      </c>
      <c r="H181" s="6"/>
      <c r="I181" s="6"/>
      <c r="J181" s="6"/>
      <c r="K181" s="6"/>
    </row>
    <row r="182" spans="1:11" x14ac:dyDescent="0.25">
      <c r="A182" s="12">
        <v>37914</v>
      </c>
      <c r="B182" s="3">
        <v>172</v>
      </c>
      <c r="C182" s="11">
        <v>48.9</v>
      </c>
      <c r="D182" s="10">
        <f t="shared" si="2"/>
        <v>1.3846937983488001</v>
      </c>
      <c r="E182" s="7">
        <f>$F$4*$F$5^(B182-$B$32)</f>
        <v>1.0491047840647152</v>
      </c>
      <c r="F182" s="18">
        <f>D182-E182</f>
        <v>0.33558901428408494</v>
      </c>
      <c r="G182" s="7">
        <f>$H$4*(-LN($H$5))*$H$5^(B182-$B$31)*(B182-$B$31)</f>
        <v>1.4879204881808261E-3</v>
      </c>
      <c r="H182" s="6"/>
      <c r="I182" s="6"/>
      <c r="J182" s="6"/>
      <c r="K182" s="6"/>
    </row>
    <row r="183" spans="1:11" x14ac:dyDescent="0.25">
      <c r="A183" s="12">
        <v>37915</v>
      </c>
      <c r="B183" s="3">
        <v>173</v>
      </c>
      <c r="C183" s="11">
        <v>50.4</v>
      </c>
      <c r="D183" s="10">
        <f t="shared" si="2"/>
        <v>1.4271690682368001</v>
      </c>
      <c r="E183" s="7">
        <f>$F$4*$F$5^(B183-$B$32)</f>
        <v>1.0407119457921974</v>
      </c>
      <c r="F183" s="18">
        <f>D183-E183</f>
        <v>0.38645712244460273</v>
      </c>
      <c r="G183" s="7">
        <f>$H$4*(-LN($H$5))*$H$5^(B183-$B$31)*(B183-$B$31)</f>
        <v>1.3749567764158924E-3</v>
      </c>
      <c r="H183" s="6"/>
      <c r="I183" s="6"/>
      <c r="J183" s="6"/>
      <c r="K183" s="6"/>
    </row>
    <row r="184" spans="1:11" x14ac:dyDescent="0.25">
      <c r="A184" s="12">
        <v>37916</v>
      </c>
      <c r="B184" s="3">
        <v>174</v>
      </c>
      <c r="C184" s="11">
        <v>49.9</v>
      </c>
      <c r="D184" s="10">
        <f t="shared" si="2"/>
        <v>1.4130106449408</v>
      </c>
      <c r="E184" s="7">
        <f>$F$4*$F$5^(B184-$B$32)</f>
        <v>1.0323862502258601</v>
      </c>
      <c r="F184" s="18">
        <f>D184-E184</f>
        <v>0.38062439471493992</v>
      </c>
      <c r="G184" s="7">
        <f>$H$4*(-LN($H$5))*$H$5^(B184-$B$31)*(B184-$B$31)</f>
        <v>1.2705143360178799E-3</v>
      </c>
      <c r="H184" s="6"/>
      <c r="I184" s="6"/>
      <c r="J184" s="6"/>
      <c r="K184" s="6"/>
    </row>
    <row r="185" spans="1:11" x14ac:dyDescent="0.25">
      <c r="A185" s="12">
        <v>37917</v>
      </c>
      <c r="B185" s="3">
        <v>175</v>
      </c>
      <c r="C185" s="11">
        <v>49.2</v>
      </c>
      <c r="D185" s="10">
        <f t="shared" si="2"/>
        <v>1.3931888523264002</v>
      </c>
      <c r="E185" s="7">
        <f>$F$4*$F$5^(B185-$B$32)</f>
        <v>1.0241271602240531</v>
      </c>
      <c r="F185" s="18">
        <f>D185-E185</f>
        <v>0.36906169210234707</v>
      </c>
      <c r="G185" s="7">
        <f>$H$4*(-LN($H$5))*$H$5^(B185-$B$31)*(B185-$B$31)</f>
        <v>1.1739552464805211E-3</v>
      </c>
      <c r="H185" s="6"/>
      <c r="I185" s="6"/>
      <c r="J185" s="6"/>
      <c r="K185" s="6"/>
    </row>
    <row r="186" spans="1:11" x14ac:dyDescent="0.25">
      <c r="A186" s="12">
        <v>37918</v>
      </c>
      <c r="B186" s="3">
        <v>176</v>
      </c>
      <c r="C186" s="11">
        <v>47.4</v>
      </c>
      <c r="D186" s="10">
        <f t="shared" si="2"/>
        <v>1.3422185284607999</v>
      </c>
      <c r="E186" s="7">
        <f>$F$4*$F$5^(B186-$B$32)</f>
        <v>1.0159341429422606</v>
      </c>
      <c r="F186" s="18">
        <f>D186-E186</f>
        <v>0.32628438551853933</v>
      </c>
      <c r="G186" s="7">
        <f>$H$4*(-LN($H$5))*$H$5^(B186-$B$31)*(B186-$B$31)</f>
        <v>1.0846889092319049E-3</v>
      </c>
      <c r="H186" s="6"/>
      <c r="I186" s="6"/>
      <c r="J186" s="6"/>
      <c r="K186" s="6"/>
    </row>
    <row r="187" spans="1:11" x14ac:dyDescent="0.25">
      <c r="A187" s="12">
        <v>37919</v>
      </c>
      <c r="B187" s="3">
        <v>177</v>
      </c>
      <c r="C187" s="11">
        <v>41.6</v>
      </c>
      <c r="D187" s="10">
        <f t="shared" si="2"/>
        <v>1.1779808182272002</v>
      </c>
      <c r="E187" s="7">
        <f>$F$4*$F$5^(B187-$B$32)</f>
        <v>1.0078066697987225</v>
      </c>
      <c r="F187" s="18">
        <f>D187-E187</f>
        <v>0.17017414842847778</v>
      </c>
      <c r="G187" s="7">
        <f>$H$4*(-LN($H$5))*$H$5^(B187-$B$31)*(B187-$B$31)</f>
        <v>1.0021685762147264E-3</v>
      </c>
      <c r="H187" s="6"/>
      <c r="I187" s="6"/>
      <c r="J187" s="6"/>
      <c r="K187" s="6"/>
    </row>
    <row r="188" spans="1:11" x14ac:dyDescent="0.25">
      <c r="A188" s="12">
        <v>37920</v>
      </c>
      <c r="B188" s="3">
        <v>178</v>
      </c>
      <c r="C188" s="11">
        <v>36.700000000000003</v>
      </c>
      <c r="D188" s="10">
        <f t="shared" si="2"/>
        <v>1.0392282699264002</v>
      </c>
      <c r="E188" s="7">
        <f>$F$4*$F$5^(B188-$B$32)</f>
        <v>0.99974421644033273</v>
      </c>
      <c r="F188" s="18">
        <f>D188-E188</f>
        <v>3.9484053486067427E-2</v>
      </c>
      <c r="G188" s="7">
        <f>$H$4*(-LN($H$5))*$H$5^(B188-$B$31)*(B188-$B$31)</f>
        <v>9.2588812958669016E-4</v>
      </c>
      <c r="H188" s="6"/>
      <c r="I188" s="6"/>
      <c r="J188" s="6"/>
      <c r="K188" s="6"/>
    </row>
    <row r="189" spans="1:11" x14ac:dyDescent="0.25">
      <c r="A189" s="12">
        <v>37921</v>
      </c>
      <c r="B189" s="3">
        <v>179</v>
      </c>
      <c r="C189" s="11">
        <v>50.7</v>
      </c>
      <c r="D189" s="10">
        <f t="shared" si="2"/>
        <v>1.4356641222144</v>
      </c>
      <c r="E189" s="7">
        <f>$F$4*$F$5^(B189-$B$32)</f>
        <v>0.99174626270880994</v>
      </c>
      <c r="F189" s="18">
        <f>D189-E189</f>
        <v>0.44391785950559004</v>
      </c>
      <c r="G189" s="7">
        <f>$H$4*(-LN($H$5))*$H$5^(B189-$B$31)*(B189-$B$31)</f>
        <v>8.5537909469918412E-4</v>
      </c>
      <c r="H189" s="6"/>
      <c r="I189" s="6"/>
      <c r="J189" s="6"/>
      <c r="K189" s="6"/>
    </row>
    <row r="190" spans="1:11" x14ac:dyDescent="0.25">
      <c r="A190" s="12">
        <v>37922</v>
      </c>
      <c r="B190" s="3">
        <v>180</v>
      </c>
      <c r="C190" s="11">
        <v>49.3</v>
      </c>
      <c r="D190" s="10">
        <f t="shared" si="2"/>
        <v>1.3960205369856</v>
      </c>
      <c r="E190" s="7">
        <f>$F$4*$F$5^(B190-$B$32)</f>
        <v>0.98381229260713932</v>
      </c>
      <c r="F190" s="18">
        <f>D190-E190</f>
        <v>0.41220824437846071</v>
      </c>
      <c r="G190" s="7">
        <f>$H$4*(-LN($H$5))*$H$5^(B190-$B$31)*(B190-$B$31)</f>
        <v>7.9020786974988812E-4</v>
      </c>
      <c r="H190" s="6"/>
      <c r="I190" s="6"/>
      <c r="J190" s="6"/>
      <c r="K190" s="6"/>
    </row>
    <row r="191" spans="1:11" x14ac:dyDescent="0.25">
      <c r="A191" s="12">
        <v>37923</v>
      </c>
      <c r="B191" s="3">
        <v>181</v>
      </c>
      <c r="C191" s="11">
        <v>44.7</v>
      </c>
      <c r="D191" s="10">
        <f t="shared" si="2"/>
        <v>1.2657630426624</v>
      </c>
      <c r="E191" s="7">
        <f>$F$4*$F$5^(B191-$B$32)</f>
        <v>0.97594179426628225</v>
      </c>
      <c r="F191" s="18">
        <f>D191-E191</f>
        <v>0.28982124839611778</v>
      </c>
      <c r="G191" s="7">
        <f>$H$4*(-LN($H$5))*$H$5^(B191-$B$31)*(B191-$B$31)</f>
        <v>7.299731566595191E-4</v>
      </c>
      <c r="H191" s="6"/>
      <c r="I191" s="6"/>
      <c r="J191" s="6"/>
      <c r="K191" s="6"/>
    </row>
    <row r="192" spans="1:11" x14ac:dyDescent="0.25">
      <c r="A192" s="12">
        <v>37924</v>
      </c>
      <c r="B192" s="3">
        <v>182</v>
      </c>
      <c r="C192" s="11">
        <v>38.299999999999997</v>
      </c>
      <c r="D192" s="10">
        <f t="shared" si="2"/>
        <v>1.0845352244736</v>
      </c>
      <c r="E192" s="7">
        <f>$F$4*$F$5^(B192-$B$32)</f>
        <v>0.96813425991215185</v>
      </c>
      <c r="F192" s="18">
        <f>D192-E192</f>
        <v>0.11640096456144811</v>
      </c>
      <c r="G192" s="7">
        <f>$H$4*(-LN($H$5))*$H$5^(B192-$B$31)*(B192-$B$31)</f>
        <v>6.7430357879977266E-4</v>
      </c>
      <c r="H192" s="6"/>
      <c r="I192" s="6"/>
      <c r="J192" s="6"/>
      <c r="K192" s="6"/>
    </row>
    <row r="193" spans="1:11" x14ac:dyDescent="0.25">
      <c r="A193" s="12">
        <v>37925</v>
      </c>
      <c r="B193" s="3">
        <v>183</v>
      </c>
      <c r="C193" s="11">
        <v>35.6</v>
      </c>
      <c r="D193" s="10">
        <f t="shared" si="2"/>
        <v>1.0080797386752001</v>
      </c>
      <c r="E193" s="7">
        <f>$F$4*$F$5^(B193-$B$32)</f>
        <v>0.96038918583285471</v>
      </c>
      <c r="F193" s="18">
        <f>D193-E193</f>
        <v>4.7690552842345357E-2</v>
      </c>
      <c r="G193" s="7">
        <f>$H$4*(-LN($H$5))*$H$5^(B193-$B$31)*(B193-$B$31)</f>
        <v>6.2285547220364583E-4</v>
      </c>
      <c r="H193" s="6"/>
      <c r="I193" s="6"/>
      <c r="J193" s="6"/>
      <c r="K193" s="6"/>
    </row>
    <row r="194" spans="1:11" x14ac:dyDescent="0.25">
      <c r="A194" s="12">
        <v>37926</v>
      </c>
      <c r="B194" s="3">
        <v>184</v>
      </c>
      <c r="C194" s="11">
        <v>44.9</v>
      </c>
      <c r="D194" s="10">
        <f t="shared" si="2"/>
        <v>1.2714264119807999</v>
      </c>
      <c r="E194" s="7">
        <f>$F$4*$F$5^(B194-$B$32)</f>
        <v>0.95270607234619165</v>
      </c>
      <c r="F194" s="18">
        <f>D194-E194</f>
        <v>0.31872033963460822</v>
      </c>
      <c r="G194" s="7">
        <f>$H$4*(-LN($H$5))*$H$5^(B194-$B$31)*(B194-$B$31)</f>
        <v>5.7531083782543424E-4</v>
      </c>
      <c r="H194" s="6"/>
      <c r="I194" s="6"/>
      <c r="J194" s="6"/>
      <c r="K194" s="6"/>
    </row>
    <row r="195" spans="1:11" x14ac:dyDescent="0.25">
      <c r="A195" s="12">
        <v>37927</v>
      </c>
      <c r="B195" s="3">
        <v>185</v>
      </c>
      <c r="C195" s="11">
        <v>43.2</v>
      </c>
      <c r="D195" s="10">
        <f t="shared" si="2"/>
        <v>1.2232877727744</v>
      </c>
      <c r="E195" s="7">
        <f>$F$4*$F$5^(B195-$B$32)</f>
        <v>0.94508442376742219</v>
      </c>
      <c r="F195" s="18">
        <f>D195-E195</f>
        <v>0.27820334900697785</v>
      </c>
      <c r="G195" s="7">
        <f>$H$4*(-LN($H$5))*$H$5^(B195-$B$31)*(B195-$B$31)</f>
        <v>5.3137544329015204E-4</v>
      </c>
      <c r="H195" s="6"/>
      <c r="I195" s="6"/>
      <c r="J195" s="6"/>
      <c r="K195" s="6"/>
    </row>
    <row r="196" spans="1:11" x14ac:dyDescent="0.25">
      <c r="A196" s="12">
        <v>37928</v>
      </c>
      <c r="B196" s="3">
        <v>186</v>
      </c>
      <c r="C196" s="11">
        <v>46.2</v>
      </c>
      <c r="D196" s="10">
        <f t="shared" si="2"/>
        <v>1.3082383125504002</v>
      </c>
      <c r="E196" s="7">
        <f>$F$4*$F$5^(B196-$B$32)</f>
        <v>0.93752374837728281</v>
      </c>
      <c r="F196" s="18">
        <f>D196-E196</f>
        <v>0.37071456417311743</v>
      </c>
      <c r="G196" s="7">
        <f>$H$4*(-LN($H$5))*$H$5^(B196-$B$31)*(B196-$B$31)</f>
        <v>4.9077706338511776E-4</v>
      </c>
      <c r="H196" s="6"/>
      <c r="I196" s="6"/>
      <c r="J196" s="6"/>
      <c r="K196" s="6"/>
    </row>
    <row r="197" spans="1:11" x14ac:dyDescent="0.25">
      <c r="A197" s="12">
        <v>37929</v>
      </c>
      <c r="B197" s="3">
        <v>187</v>
      </c>
      <c r="C197" s="11">
        <v>37.799999999999997</v>
      </c>
      <c r="D197" s="10">
        <f t="shared" si="2"/>
        <v>1.0703768011775998</v>
      </c>
      <c r="E197" s="7">
        <f>$F$4*$F$5^(B197-$B$32)</f>
        <v>0.93002355839026463</v>
      </c>
      <c r="F197" s="18">
        <f>D197-E197</f>
        <v>0.14035324278733519</v>
      </c>
      <c r="G197" s="7">
        <f>$H$4*(-LN($H$5))*$H$5^(B197-$B$31)*(B197-$B$31)</f>
        <v>4.532638493038263E-4</v>
      </c>
      <c r="H197" s="6"/>
      <c r="I197" s="6"/>
      <c r="J197" s="6"/>
      <c r="K197" s="6"/>
    </row>
    <row r="198" spans="1:11" x14ac:dyDescent="0.25">
      <c r="A198" s="12">
        <v>37930</v>
      </c>
      <c r="B198" s="3">
        <v>188</v>
      </c>
      <c r="C198" s="11">
        <v>35.4</v>
      </c>
      <c r="D198" s="10">
        <f t="shared" si="2"/>
        <v>1.0024163693568</v>
      </c>
      <c r="E198" s="7">
        <f>$F$4*$F$5^(B198-$B$32)</f>
        <v>0.92258336992314238</v>
      </c>
      <c r="F198" s="18">
        <f>D198-E198</f>
        <v>7.9832999433657625E-2</v>
      </c>
      <c r="G198" s="7">
        <f>$H$4*(-LN($H$5))*$H$5^(B198-$B$31)*(B198-$B$31)</f>
        <v>4.1860281735766502E-4</v>
      </c>
      <c r="H198" s="6"/>
      <c r="I198" s="6"/>
      <c r="J198" s="6"/>
      <c r="K198" s="6"/>
    </row>
    <row r="199" spans="1:11" x14ac:dyDescent="0.25">
      <c r="A199" s="12">
        <v>37931</v>
      </c>
      <c r="B199" s="3">
        <v>189</v>
      </c>
      <c r="C199" s="11">
        <v>41.9</v>
      </c>
      <c r="D199" s="10">
        <f t="shared" si="2"/>
        <v>1.1864758722048001</v>
      </c>
      <c r="E199" s="7">
        <f>$F$4*$F$5^(B199-$B$32)</f>
        <v>0.91520270296375716</v>
      </c>
      <c r="F199" s="18">
        <f>D199-E199</f>
        <v>0.27127316924104294</v>
      </c>
      <c r="G199" s="7">
        <f>$H$4*(-LN($H$5))*$H$5^(B199-$B$31)*(B199-$B$31)</f>
        <v>3.8657844852795517E-4</v>
      </c>
      <c r="H199" s="6"/>
      <c r="I199" s="6"/>
      <c r="J199" s="6"/>
      <c r="K199" s="6"/>
    </row>
    <row r="200" spans="1:11" x14ac:dyDescent="0.25">
      <c r="A200" s="12">
        <v>37932</v>
      </c>
      <c r="B200" s="3">
        <v>190</v>
      </c>
      <c r="C200" s="11">
        <v>42.3</v>
      </c>
      <c r="D200" s="10">
        <f t="shared" si="2"/>
        <v>1.1978026108416</v>
      </c>
      <c r="E200" s="7">
        <f>$F$4*$F$5^(B200-$B$32)</f>
        <v>0.90788108134004708</v>
      </c>
      <c r="F200" s="18">
        <f>D200-E200</f>
        <v>0.28992152950155292</v>
      </c>
      <c r="G200" s="7">
        <f>$H$4*(-LN($H$5))*$H$5^(B200-$B$31)*(B200-$B$31)</f>
        <v>3.5699139084240496E-4</v>
      </c>
      <c r="H200" s="6"/>
      <c r="I200" s="6"/>
      <c r="J200" s="6"/>
      <c r="K200" s="6"/>
    </row>
    <row r="201" spans="1:11" x14ac:dyDescent="0.25">
      <c r="A201" s="12">
        <v>37933</v>
      </c>
      <c r="B201" s="3">
        <v>191</v>
      </c>
      <c r="C201" s="11">
        <v>44</v>
      </c>
      <c r="D201" s="10">
        <f t="shared" si="2"/>
        <v>1.245941250048</v>
      </c>
      <c r="E201" s="7">
        <f>$F$4*$F$5^(B201-$B$32)</f>
        <v>0.90061803268932683</v>
      </c>
      <c r="F201" s="18">
        <f>D201-E201</f>
        <v>0.34532321735867322</v>
      </c>
      <c r="G201" s="7">
        <f>$H$4*(-LN($H$5))*$H$5^(B201-$B$31)*(B201-$B$31)</f>
        <v>3.2965725712938291E-4</v>
      </c>
      <c r="H201" s="6"/>
      <c r="I201" s="6"/>
      <c r="J201" s="6"/>
      <c r="K201" s="6"/>
    </row>
    <row r="202" spans="1:11" x14ac:dyDescent="0.25">
      <c r="A202" s="12">
        <v>37934</v>
      </c>
      <c r="B202" s="3">
        <v>192</v>
      </c>
      <c r="C202" s="11">
        <v>41.5</v>
      </c>
      <c r="D202" s="10">
        <f t="shared" si="2"/>
        <v>1.175149133568</v>
      </c>
      <c r="E202" s="7">
        <f>$F$4*$F$5^(B202-$B$32)</f>
        <v>0.89341308842781209</v>
      </c>
      <c r="F202" s="18">
        <f>D202-E202</f>
        <v>0.28173604514018791</v>
      </c>
      <c r="G202" s="7">
        <f>$H$4*(-LN($H$5))*$H$5^(B202-$B$31)*(B202-$B$31)</f>
        <v>3.0440551123327218E-4</v>
      </c>
      <c r="H202" s="6"/>
      <c r="I202" s="6"/>
      <c r="J202" s="6"/>
      <c r="K202" s="6"/>
    </row>
    <row r="203" spans="1:11" x14ac:dyDescent="0.25">
      <c r="A203" s="12">
        <v>37935</v>
      </c>
      <c r="B203" s="3">
        <v>193</v>
      </c>
      <c r="C203" s="11">
        <v>43.5</v>
      </c>
      <c r="D203" s="10">
        <f>CONVERT(C203,"ft^3","m^3")</f>
        <v>1.2317828267520001</v>
      </c>
      <c r="E203" s="7">
        <f>$F$4*$F$5^(B203-$B$32)</f>
        <v>0.88626578372038956</v>
      </c>
      <c r="F203" s="18">
        <f>D203-E203</f>
        <v>0.34551704303161057</v>
      </c>
      <c r="G203" s="7">
        <f>$H$4*(-LN($H$5))*$H$5^(B203-$B$31)*(B203-$B$31)</f>
        <v>2.8107843626718566E-4</v>
      </c>
      <c r="H203" s="6"/>
      <c r="I203" s="6"/>
      <c r="J203" s="6"/>
      <c r="K203" s="6"/>
    </row>
    <row r="204" spans="1:11" x14ac:dyDescent="0.25">
      <c r="A204" s="12">
        <v>37936</v>
      </c>
      <c r="B204" s="3">
        <v>194</v>
      </c>
      <c r="C204" s="11">
        <v>42.9</v>
      </c>
      <c r="D204" s="10">
        <f>CONVERT(C204,"ft^3","m^3")</f>
        <v>1.2147927187968</v>
      </c>
      <c r="E204" s="7">
        <f>$F$4*$F$5^(B204-$B$32)</f>
        <v>0.87917565745062654</v>
      </c>
      <c r="F204" s="18">
        <f>D204-E204</f>
        <v>0.33561706134617342</v>
      </c>
      <c r="G204" s="7">
        <f>$H$4*(-LN($H$5))*$H$5^(B204-$B$31)*(B204-$B$31)</f>
        <v>2.5953017893800483E-4</v>
      </c>
      <c r="H204" s="6"/>
      <c r="I204" s="6"/>
      <c r="J204" s="6"/>
      <c r="K204" s="6"/>
    </row>
    <row r="205" spans="1:11" x14ac:dyDescent="0.25">
      <c r="A205" s="12">
        <v>37937</v>
      </c>
      <c r="B205" s="3">
        <v>195</v>
      </c>
      <c r="C205" s="11">
        <v>41.1</v>
      </c>
      <c r="D205" s="10">
        <f>CONVERT(C205,"ft^3","m^3")</f>
        <v>1.1638223949312001</v>
      </c>
      <c r="E205" s="7">
        <f>$F$4*$F$5^(B205-$B$32)</f>
        <v>0.87214225219102148</v>
      </c>
      <c r="F205" s="18">
        <f>D205-E205</f>
        <v>0.29168014274017862</v>
      </c>
      <c r="G205" s="7">
        <f>$H$4*(-LN($H$5))*$H$5^(B205-$B$31)*(B205-$B$31)</f>
        <v>2.3962586440534904E-4</v>
      </c>
      <c r="H205" s="6"/>
      <c r="I205" s="6"/>
      <c r="J205" s="6"/>
      <c r="K205" s="6"/>
    </row>
  </sheetData>
  <mergeCells count="1">
    <mergeCell ref="A2:D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SMA_GWconstants_BOCPINCOJun2003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Woolridge, Douglas,</dc:creator>
  <cp:lastModifiedBy>Woolridge, Douglas,</cp:lastModifiedBy>
  <dcterms:created xsi:type="dcterms:W3CDTF">2019-09-13T17:39:43Z</dcterms:created>
  <dcterms:modified xsi:type="dcterms:W3CDTF">2019-09-13T18:32:09Z</dcterms:modified>
</cp:coreProperties>
</file>