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ate1904="1"/>
  <mc:AlternateContent xmlns:mc="http://schemas.openxmlformats.org/markup-compatibility/2006">
    <mc:Choice Requires="x15">
      <x15ac:absPath xmlns:x15ac="http://schemas.microsoft.com/office/spreadsheetml/2010/11/ac" url="U:\public_html\documents\mech307\"/>
    </mc:Choice>
  </mc:AlternateContent>
  <xr:revisionPtr revIDLastSave="0" documentId="13_ncr:1_{E98D97BE-F02D-44B1-A331-2C9485CEB6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urse Grades" sheetId="1" r:id="rId1"/>
    <sheet name="Reading" sheetId="7" r:id="rId2"/>
    <sheet name="Homework" sheetId="4" r:id="rId3"/>
    <sheet name="Lab" sheetId="2" r:id="rId4"/>
    <sheet name="Project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C18" i="4" l="1"/>
  <c r="C19" i="3" l="1"/>
  <c r="A19" i="3" l="1"/>
  <c r="AB11" i="3"/>
  <c r="AB12" i="3"/>
  <c r="AB13" i="3"/>
  <c r="AB14" i="3"/>
  <c r="AB15" i="3"/>
  <c r="AB16" i="3"/>
  <c r="AB17" i="3"/>
  <c r="AB18" i="3"/>
  <c r="AB20" i="3"/>
  <c r="AB21" i="3"/>
  <c r="AB22" i="3"/>
  <c r="AB23" i="3"/>
  <c r="U11" i="3"/>
  <c r="U12" i="3"/>
  <c r="AD12" i="3" s="1"/>
  <c r="U13" i="3"/>
  <c r="AD13" i="3" s="1"/>
  <c r="U14" i="3"/>
  <c r="AD14" i="3" s="1"/>
  <c r="U15" i="3"/>
  <c r="AD15" i="3" s="1"/>
  <c r="U16" i="3"/>
  <c r="U17" i="3"/>
  <c r="AD17" i="3" s="1"/>
  <c r="U18" i="3"/>
  <c r="AD18" i="3" s="1"/>
  <c r="U20" i="3"/>
  <c r="U21" i="3"/>
  <c r="U22" i="3"/>
  <c r="AD22" i="3" s="1"/>
  <c r="U23" i="3"/>
  <c r="AD23" i="3" s="1"/>
  <c r="M11" i="3"/>
  <c r="M12" i="3"/>
  <c r="M13" i="3"/>
  <c r="M14" i="3"/>
  <c r="M15" i="3"/>
  <c r="M16" i="3"/>
  <c r="M17" i="3"/>
  <c r="M18" i="3"/>
  <c r="M20" i="3"/>
  <c r="M21" i="3"/>
  <c r="M22" i="3"/>
  <c r="M23" i="3"/>
  <c r="AB10" i="3"/>
  <c r="U10" i="3"/>
  <c r="M10" i="3"/>
  <c r="D19" i="3"/>
  <c r="E19" i="3"/>
  <c r="F19" i="3"/>
  <c r="G19" i="3"/>
  <c r="H19" i="3"/>
  <c r="I19" i="3"/>
  <c r="J19" i="3"/>
  <c r="K19" i="3"/>
  <c r="L19" i="3"/>
  <c r="O19" i="3"/>
  <c r="P19" i="3"/>
  <c r="Q19" i="3"/>
  <c r="R19" i="3"/>
  <c r="S19" i="3"/>
  <c r="T19" i="3"/>
  <c r="W19" i="3"/>
  <c r="X19" i="3"/>
  <c r="Y19" i="3"/>
  <c r="Z19" i="3"/>
  <c r="AA19" i="3"/>
  <c r="D18" i="4"/>
  <c r="E18" i="4"/>
  <c r="F18" i="4"/>
  <c r="G18" i="4"/>
  <c r="H18" i="4"/>
  <c r="AD20" i="3" l="1"/>
  <c r="AD11" i="3"/>
  <c r="AD16" i="3"/>
  <c r="M19" i="3"/>
  <c r="AD21" i="3"/>
  <c r="U19" i="3"/>
  <c r="AB19" i="3"/>
  <c r="AD19" i="3" s="1"/>
  <c r="AD10" i="3"/>
  <c r="C5" i="3" l="1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Z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Z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Z7" i="2"/>
  <c r="C7" i="2"/>
  <c r="C6" i="2"/>
  <c r="C5" i="2"/>
  <c r="C5" i="4"/>
  <c r="D5" i="4"/>
  <c r="E5" i="4"/>
  <c r="F5" i="4"/>
  <c r="G5" i="4"/>
  <c r="H5" i="4"/>
  <c r="C6" i="4"/>
  <c r="D6" i="4"/>
  <c r="E6" i="4"/>
  <c r="F6" i="4"/>
  <c r="G6" i="4"/>
  <c r="H6" i="4"/>
  <c r="C7" i="4"/>
  <c r="D7" i="4"/>
  <c r="E7" i="4"/>
  <c r="F7" i="4"/>
  <c r="G7" i="4"/>
  <c r="H7" i="4"/>
  <c r="B7" i="4"/>
  <c r="B6" i="4"/>
  <c r="B5" i="4"/>
  <c r="C4" i="7"/>
  <c r="D4" i="7"/>
  <c r="E4" i="7"/>
  <c r="F4" i="7"/>
  <c r="G4" i="7"/>
  <c r="H4" i="7"/>
  <c r="I4" i="7"/>
  <c r="J4" i="7"/>
  <c r="K4" i="7"/>
  <c r="L4" i="7"/>
  <c r="C5" i="7"/>
  <c r="D5" i="7"/>
  <c r="E5" i="7"/>
  <c r="F5" i="7"/>
  <c r="G5" i="7"/>
  <c r="H5" i="7"/>
  <c r="I5" i="7"/>
  <c r="J5" i="7"/>
  <c r="K5" i="7"/>
  <c r="L5" i="7"/>
  <c r="C6" i="7"/>
  <c r="D6" i="7"/>
  <c r="E6" i="7"/>
  <c r="F6" i="7"/>
  <c r="G6" i="7"/>
  <c r="H6" i="7"/>
  <c r="I6" i="7"/>
  <c r="J6" i="7"/>
  <c r="K6" i="7"/>
  <c r="L6" i="7"/>
  <c r="B6" i="7"/>
  <c r="B5" i="7"/>
  <c r="B4" i="7"/>
  <c r="E5" i="1"/>
  <c r="E6" i="1"/>
  <c r="E7" i="1"/>
  <c r="F51" i="1"/>
  <c r="H51" i="1" s="1"/>
  <c r="F19" i="1"/>
  <c r="H19" i="1" s="1"/>
  <c r="F36" i="1"/>
  <c r="H36" i="1" s="1"/>
  <c r="F16" i="1"/>
  <c r="H16" i="1" s="1"/>
  <c r="F40" i="1"/>
  <c r="H40" i="1" s="1"/>
  <c r="F22" i="1"/>
  <c r="H22" i="1" s="1"/>
  <c r="F30" i="1"/>
  <c r="H30" i="1" s="1"/>
  <c r="F27" i="1"/>
  <c r="H27" i="1" s="1"/>
  <c r="F54" i="1"/>
  <c r="H54" i="1" s="1"/>
  <c r="F32" i="1"/>
  <c r="H32" i="1" s="1"/>
  <c r="F45" i="1"/>
  <c r="H45" i="1" s="1"/>
  <c r="F24" i="1"/>
  <c r="H24" i="1" s="1"/>
  <c r="F23" i="1"/>
  <c r="H23" i="1" s="1"/>
  <c r="F38" i="1"/>
  <c r="H38" i="1" s="1"/>
  <c r="F39" i="1"/>
  <c r="H39" i="1" s="1"/>
  <c r="F55" i="1"/>
  <c r="H55" i="1" s="1"/>
  <c r="F33" i="1"/>
  <c r="H33" i="1" s="1"/>
  <c r="F21" i="1"/>
  <c r="H21" i="1" s="1"/>
  <c r="F13" i="1"/>
  <c r="H13" i="1" s="1"/>
  <c r="F31" i="1"/>
  <c r="H31" i="1" s="1"/>
  <c r="F28" i="1"/>
  <c r="H28" i="1" s="1"/>
  <c r="F15" i="1"/>
  <c r="H15" i="1" s="1"/>
  <c r="F50" i="1"/>
  <c r="H50" i="1" s="1"/>
  <c r="F47" i="1"/>
  <c r="H47" i="1" s="1"/>
  <c r="F25" i="1"/>
  <c r="H25" i="1" s="1"/>
  <c r="F44" i="1"/>
  <c r="H44" i="1" s="1"/>
  <c r="F14" i="1"/>
  <c r="H14" i="1" s="1"/>
  <c r="F35" i="1"/>
  <c r="H35" i="1" s="1"/>
  <c r="F37" i="1"/>
  <c r="H37" i="1" s="1"/>
  <c r="F46" i="1"/>
  <c r="H46" i="1" s="1"/>
  <c r="F10" i="1"/>
  <c r="H10" i="1" s="1"/>
  <c r="F26" i="1"/>
  <c r="F20" i="1"/>
  <c r="H20" i="1" s="1"/>
  <c r="F43" i="1"/>
  <c r="H43" i="1" s="1"/>
  <c r="F41" i="1"/>
  <c r="H41" i="1" s="1"/>
  <c r="F52" i="1"/>
  <c r="H52" i="1" s="1"/>
  <c r="F56" i="1"/>
  <c r="H56" i="1" s="1"/>
  <c r="F17" i="1"/>
  <c r="H17" i="1" s="1"/>
  <c r="F42" i="1"/>
  <c r="H42" i="1" s="1"/>
  <c r="F53" i="1"/>
  <c r="H53" i="1" s="1"/>
  <c r="F29" i="1"/>
  <c r="H29" i="1" s="1"/>
  <c r="F11" i="1"/>
  <c r="H11" i="1" s="1"/>
  <c r="F48" i="1"/>
  <c r="H48" i="1" s="1"/>
  <c r="F12" i="1"/>
  <c r="H12" i="1" s="1"/>
  <c r="F9" i="1"/>
  <c r="H9" i="1" s="1"/>
  <c r="F49" i="1"/>
  <c r="H49" i="1" s="1"/>
  <c r="F34" i="1"/>
  <c r="H34" i="1" s="1"/>
  <c r="F18" i="1"/>
  <c r="H18" i="1" s="1"/>
  <c r="G5" i="1"/>
  <c r="H26" i="1" l="1"/>
  <c r="H5" i="1" s="1"/>
  <c r="F6" i="1"/>
  <c r="F7" i="1"/>
  <c r="F5" i="1"/>
  <c r="G6" i="1"/>
  <c r="G7" i="1"/>
  <c r="H7" i="1" l="1"/>
  <c r="H6" i="1"/>
  <c r="M3" i="7" l="1"/>
  <c r="I3" i="1"/>
  <c r="M21" i="7" l="1"/>
  <c r="B22" i="1" s="1"/>
  <c r="M32" i="7"/>
  <c r="B33" i="1" s="1"/>
  <c r="M36" i="7"/>
  <c r="B37" i="1" s="1"/>
  <c r="M52" i="7"/>
  <c r="B53" i="1" s="1"/>
  <c r="M29" i="7"/>
  <c r="B30" i="1" s="1"/>
  <c r="M20" i="7"/>
  <c r="B21" i="1" s="1"/>
  <c r="M45" i="7"/>
  <c r="B46" i="1" s="1"/>
  <c r="M28" i="7"/>
  <c r="B29" i="1" s="1"/>
  <c r="M12" i="7"/>
  <c r="B13" i="1" s="1"/>
  <c r="M9" i="7"/>
  <c r="B10" i="1" s="1"/>
  <c r="M10" i="7"/>
  <c r="B11" i="1" s="1"/>
  <c r="M26" i="7"/>
  <c r="B27" i="1" s="1"/>
  <c r="M30" i="7"/>
  <c r="B31" i="1" s="1"/>
  <c r="M25" i="7"/>
  <c r="B26" i="1" s="1"/>
  <c r="M47" i="7"/>
  <c r="B48" i="1" s="1"/>
  <c r="M53" i="7"/>
  <c r="B54" i="1" s="1"/>
  <c r="M27" i="7"/>
  <c r="B28" i="1" s="1"/>
  <c r="M19" i="7"/>
  <c r="B20" i="1" s="1"/>
  <c r="M11" i="7"/>
  <c r="B12" i="1" s="1"/>
  <c r="M31" i="7"/>
  <c r="B32" i="1" s="1"/>
  <c r="M14" i="7"/>
  <c r="B15" i="1" s="1"/>
  <c r="M42" i="7"/>
  <c r="B43" i="1" s="1"/>
  <c r="M8" i="7"/>
  <c r="B9" i="1" s="1"/>
  <c r="M44" i="7"/>
  <c r="B45" i="1" s="1"/>
  <c r="M49" i="7"/>
  <c r="B50" i="1" s="1"/>
  <c r="M40" i="7"/>
  <c r="B41" i="1" s="1"/>
  <c r="M48" i="7"/>
  <c r="B49" i="1" s="1"/>
  <c r="M50" i="7"/>
  <c r="B51" i="1" s="1"/>
  <c r="M23" i="7"/>
  <c r="B24" i="1" s="1"/>
  <c r="M46" i="7"/>
  <c r="B47" i="1" s="1"/>
  <c r="M33" i="7"/>
  <c r="B34" i="1" s="1"/>
  <c r="M18" i="7"/>
  <c r="B19" i="1" s="1"/>
  <c r="M22" i="7"/>
  <c r="B23" i="1" s="1"/>
  <c r="M24" i="7"/>
  <c r="B25" i="1" s="1"/>
  <c r="M51" i="7"/>
  <c r="B52" i="1" s="1"/>
  <c r="M17" i="7"/>
  <c r="B18" i="1" s="1"/>
  <c r="M35" i="7"/>
  <c r="B36" i="1" s="1"/>
  <c r="M37" i="7"/>
  <c r="B38" i="1" s="1"/>
  <c r="M43" i="7"/>
  <c r="B44" i="1" s="1"/>
  <c r="M55" i="7"/>
  <c r="B56" i="1" s="1"/>
  <c r="M15" i="7"/>
  <c r="B16" i="1" s="1"/>
  <c r="M38" i="7"/>
  <c r="B39" i="1" s="1"/>
  <c r="M13" i="7"/>
  <c r="B14" i="1" s="1"/>
  <c r="M16" i="7"/>
  <c r="B17" i="1" s="1"/>
  <c r="M39" i="7"/>
  <c r="B40" i="1" s="1"/>
  <c r="M54" i="7"/>
  <c r="B55" i="1" s="1"/>
  <c r="M34" i="7"/>
  <c r="B35" i="1" s="1"/>
  <c r="M41" i="7"/>
  <c r="B42" i="1" s="1"/>
  <c r="M6" i="7" l="1"/>
  <c r="M5" i="7"/>
  <c r="M4" i="7"/>
  <c r="I4" i="4"/>
  <c r="I13" i="4" l="1"/>
  <c r="I21" i="4"/>
  <c r="I14" i="4"/>
  <c r="I22" i="4"/>
  <c r="I9" i="4"/>
  <c r="I18" i="4"/>
  <c r="I12" i="4"/>
  <c r="I11" i="4"/>
  <c r="I15" i="4"/>
  <c r="I16" i="4"/>
  <c r="I10" i="4"/>
  <c r="I17" i="4"/>
  <c r="I20" i="4"/>
  <c r="I19" i="4"/>
  <c r="B5" i="1"/>
  <c r="B6" i="1"/>
  <c r="B7" i="1"/>
  <c r="I6" i="4" l="1"/>
  <c r="I5" i="4"/>
  <c r="I7" i="4"/>
  <c r="Y5" i="3"/>
  <c r="Z5" i="3"/>
  <c r="AA5" i="3"/>
  <c r="Y6" i="3"/>
  <c r="Z6" i="3"/>
  <c r="AA6" i="3"/>
  <c r="Y7" i="3"/>
  <c r="Z7" i="3"/>
  <c r="AA7" i="3"/>
  <c r="W7" i="3"/>
  <c r="W6" i="3"/>
  <c r="W5" i="3"/>
  <c r="P5" i="3"/>
  <c r="Q5" i="3"/>
  <c r="R5" i="3"/>
  <c r="S5" i="3"/>
  <c r="T5" i="3"/>
  <c r="P6" i="3"/>
  <c r="Q6" i="3"/>
  <c r="R6" i="3"/>
  <c r="S6" i="3"/>
  <c r="T6" i="3"/>
  <c r="P7" i="3"/>
  <c r="Q7" i="3"/>
  <c r="R7" i="3"/>
  <c r="S7" i="3"/>
  <c r="T7" i="3"/>
  <c r="O7" i="3"/>
  <c r="O6" i="3"/>
  <c r="O5" i="3"/>
  <c r="D5" i="3"/>
  <c r="E5" i="3"/>
  <c r="F5" i="3"/>
  <c r="G5" i="3"/>
  <c r="H5" i="3"/>
  <c r="I5" i="3"/>
  <c r="J5" i="3"/>
  <c r="K5" i="3"/>
  <c r="L5" i="3"/>
  <c r="D6" i="3"/>
  <c r="E6" i="3"/>
  <c r="F6" i="3"/>
  <c r="G6" i="3"/>
  <c r="H6" i="3"/>
  <c r="I6" i="3"/>
  <c r="J6" i="3"/>
  <c r="K6" i="3"/>
  <c r="L6" i="3"/>
  <c r="D7" i="3"/>
  <c r="E7" i="3"/>
  <c r="F7" i="3"/>
  <c r="G7" i="3"/>
  <c r="H7" i="3"/>
  <c r="I7" i="3"/>
  <c r="J7" i="3"/>
  <c r="K7" i="3"/>
  <c r="L7" i="3"/>
  <c r="C7" i="3"/>
  <c r="C6" i="3"/>
  <c r="U5" i="3" l="1"/>
  <c r="U7" i="3"/>
  <c r="U6" i="3"/>
  <c r="M7" i="3"/>
  <c r="M6" i="3"/>
  <c r="M5" i="3"/>
  <c r="X4" i="2" l="1"/>
  <c r="Y4" i="2"/>
  <c r="AA3" i="2"/>
  <c r="M4" i="3"/>
  <c r="U4" i="3"/>
  <c r="AB4" i="3"/>
  <c r="AB8" i="3"/>
  <c r="AD8" i="3" s="1"/>
  <c r="Y40" i="2" l="1"/>
  <c r="Y45" i="2"/>
  <c r="Y55" i="2"/>
  <c r="Y28" i="2"/>
  <c r="Y14" i="2"/>
  <c r="Y26" i="2"/>
  <c r="Y52" i="2"/>
  <c r="Y11" i="2"/>
  <c r="Y34" i="2"/>
  <c r="Y51" i="2"/>
  <c r="Y22" i="2"/>
  <c r="Y33" i="2"/>
  <c r="Y15" i="2"/>
  <c r="Y20" i="2"/>
  <c r="Y56" i="2"/>
  <c r="Y18" i="2"/>
  <c r="Y24" i="2"/>
  <c r="Y35" i="2"/>
  <c r="Y48" i="2"/>
  <c r="Y19" i="2"/>
  <c r="Y30" i="2"/>
  <c r="Y21" i="2"/>
  <c r="Y50" i="2"/>
  <c r="Y43" i="2"/>
  <c r="Y17" i="2"/>
  <c r="Y36" i="2"/>
  <c r="Y27" i="2"/>
  <c r="Y23" i="2"/>
  <c r="Y13" i="2"/>
  <c r="Y47" i="2"/>
  <c r="Y37" i="2"/>
  <c r="Y41" i="2"/>
  <c r="Y42" i="2"/>
  <c r="Y12" i="2"/>
  <c r="Y54" i="2"/>
  <c r="Y38" i="2"/>
  <c r="Y25" i="2"/>
  <c r="Y46" i="2"/>
  <c r="Y53" i="2"/>
  <c r="Y9" i="2"/>
  <c r="Y16" i="2"/>
  <c r="Y31" i="2"/>
  <c r="Y32" i="2"/>
  <c r="Y39" i="2"/>
  <c r="Y44" i="2"/>
  <c r="Y10" i="2"/>
  <c r="Y29" i="2"/>
  <c r="Y49" i="2"/>
  <c r="X51" i="2"/>
  <c r="X22" i="2"/>
  <c r="X33" i="2"/>
  <c r="X15" i="2"/>
  <c r="X20" i="2"/>
  <c r="X56" i="2"/>
  <c r="X18" i="2"/>
  <c r="X24" i="2"/>
  <c r="X35" i="2"/>
  <c r="X48" i="2"/>
  <c r="X19" i="2"/>
  <c r="X30" i="2"/>
  <c r="X21" i="2"/>
  <c r="X50" i="2"/>
  <c r="X43" i="2"/>
  <c r="X17" i="2"/>
  <c r="X36" i="2"/>
  <c r="X27" i="2"/>
  <c r="X23" i="2"/>
  <c r="X13" i="2"/>
  <c r="X47" i="2"/>
  <c r="X37" i="2"/>
  <c r="X41" i="2"/>
  <c r="X42" i="2"/>
  <c r="X12" i="2"/>
  <c r="X54" i="2"/>
  <c r="X38" i="2"/>
  <c r="X25" i="2"/>
  <c r="X46" i="2"/>
  <c r="X53" i="2"/>
  <c r="X9" i="2"/>
  <c r="X16" i="2"/>
  <c r="X31" i="2"/>
  <c r="X32" i="2"/>
  <c r="X39" i="2"/>
  <c r="X44" i="2"/>
  <c r="X10" i="2"/>
  <c r="X29" i="2"/>
  <c r="X49" i="2"/>
  <c r="X40" i="2"/>
  <c r="X45" i="2"/>
  <c r="X55" i="2"/>
  <c r="X28" i="2"/>
  <c r="X14" i="2"/>
  <c r="X26" i="2"/>
  <c r="X52" i="2"/>
  <c r="X11" i="2"/>
  <c r="X34" i="2"/>
  <c r="AD4" i="3"/>
  <c r="AA17" i="2" l="1"/>
  <c r="D17" i="1" s="1"/>
  <c r="AA24" i="2"/>
  <c r="D24" i="1" s="1"/>
  <c r="AA38" i="2"/>
  <c r="D38" i="1" s="1"/>
  <c r="AA33" i="2"/>
  <c r="D33" i="1" s="1"/>
  <c r="AA53" i="2"/>
  <c r="D53" i="1" s="1"/>
  <c r="AA54" i="2"/>
  <c r="D54" i="1" s="1"/>
  <c r="AA45" i="2"/>
  <c r="D45" i="1" s="1"/>
  <c r="AA34" i="2"/>
  <c r="D34" i="1" s="1"/>
  <c r="AA55" i="2"/>
  <c r="D55" i="1" s="1"/>
  <c r="AA28" i="2"/>
  <c r="D28" i="1" s="1"/>
  <c r="AA46" i="2"/>
  <c r="D46" i="1" s="1"/>
  <c r="AA40" i="2"/>
  <c r="D40" i="1" s="1"/>
  <c r="AA26" i="2"/>
  <c r="D26" i="1" s="1"/>
  <c r="AA36" i="2"/>
  <c r="D36" i="1" s="1"/>
  <c r="AA10" i="2"/>
  <c r="D10" i="1" s="1"/>
  <c r="AA49" i="2"/>
  <c r="D49" i="1" s="1"/>
  <c r="AA14" i="2"/>
  <c r="D14" i="1" s="1"/>
  <c r="AA20" i="2"/>
  <c r="D20" i="1" s="1"/>
  <c r="AA25" i="2"/>
  <c r="D25" i="1" s="1"/>
  <c r="AA15" i="2"/>
  <c r="D15" i="1" s="1"/>
  <c r="AA11" i="2"/>
  <c r="D11" i="1" s="1"/>
  <c r="AA52" i="2"/>
  <c r="D52" i="1" s="1"/>
  <c r="AA29" i="2"/>
  <c r="D29" i="1" s="1"/>
  <c r="AA9" i="2"/>
  <c r="D9" i="1" s="1"/>
  <c r="AA43" i="2"/>
  <c r="D43" i="1" s="1"/>
  <c r="AA56" i="2"/>
  <c r="D56" i="1" s="1"/>
  <c r="AA27" i="2"/>
  <c r="D27" i="1" s="1"/>
  <c r="AA23" i="2"/>
  <c r="D23" i="1" s="1"/>
  <c r="AA18" i="2"/>
  <c r="D18" i="1" s="1"/>
  <c r="AA21" i="2"/>
  <c r="D21" i="1" s="1"/>
  <c r="AA51" i="2"/>
  <c r="AA39" i="2"/>
  <c r="D39" i="1" s="1"/>
  <c r="AA42" i="2"/>
  <c r="D42" i="1" s="1"/>
  <c r="AA19" i="2"/>
  <c r="D19" i="1" s="1"/>
  <c r="AA37" i="2"/>
  <c r="D37" i="1" s="1"/>
  <c r="X7" i="2"/>
  <c r="X5" i="2"/>
  <c r="X6" i="2"/>
  <c r="AA44" i="2"/>
  <c r="D44" i="1" s="1"/>
  <c r="AA12" i="2"/>
  <c r="D12" i="1" s="1"/>
  <c r="AA50" i="2"/>
  <c r="D50" i="1" s="1"/>
  <c r="AA22" i="2"/>
  <c r="D22" i="1" s="1"/>
  <c r="AA32" i="2"/>
  <c r="D32" i="1" s="1"/>
  <c r="AA41" i="2"/>
  <c r="D41" i="1" s="1"/>
  <c r="AA30" i="2"/>
  <c r="D30" i="1" s="1"/>
  <c r="Y7" i="2"/>
  <c r="Y5" i="2"/>
  <c r="Y6" i="2"/>
  <c r="AA31" i="2"/>
  <c r="D31" i="1" s="1"/>
  <c r="AA47" i="2"/>
  <c r="D47" i="1" s="1"/>
  <c r="AA48" i="2"/>
  <c r="D48" i="1" s="1"/>
  <c r="AA16" i="2"/>
  <c r="D16" i="1" s="1"/>
  <c r="AA13" i="2"/>
  <c r="D13" i="1" s="1"/>
  <c r="AA35" i="2"/>
  <c r="D35" i="1" s="1"/>
  <c r="X5" i="3"/>
  <c r="X7" i="3"/>
  <c r="AB5" i="3"/>
  <c r="X6" i="3"/>
  <c r="I51" i="1" l="1"/>
  <c r="D51" i="1"/>
  <c r="I55" i="1"/>
  <c r="J55" i="1" s="1"/>
  <c r="I29" i="1"/>
  <c r="J29" i="1" s="1"/>
  <c r="I34" i="1"/>
  <c r="J34" i="1" s="1"/>
  <c r="I30" i="1"/>
  <c r="J30" i="1" s="1"/>
  <c r="I41" i="1"/>
  <c r="J41" i="1" s="1"/>
  <c r="I25" i="1"/>
  <c r="J25" i="1" s="1"/>
  <c r="I45" i="1"/>
  <c r="J45" i="1" s="1"/>
  <c r="I52" i="1"/>
  <c r="J52" i="1" s="1"/>
  <c r="I42" i="1"/>
  <c r="J42" i="1" s="1"/>
  <c r="I32" i="1"/>
  <c r="J32" i="1" s="1"/>
  <c r="I21" i="1"/>
  <c r="J21" i="1" s="1"/>
  <c r="I20" i="1"/>
  <c r="J20" i="1" s="1"/>
  <c r="I54" i="1"/>
  <c r="J54" i="1" s="1"/>
  <c r="I39" i="1"/>
  <c r="J39" i="1" s="1"/>
  <c r="I35" i="1"/>
  <c r="J35" i="1" s="1"/>
  <c r="I50" i="1"/>
  <c r="J50" i="1" s="1"/>
  <c r="I18" i="1"/>
  <c r="J18" i="1" s="1"/>
  <c r="I14" i="1"/>
  <c r="J14" i="1" s="1"/>
  <c r="I53" i="1"/>
  <c r="J53" i="1" s="1"/>
  <c r="I46" i="1"/>
  <c r="J46" i="1" s="1"/>
  <c r="I16" i="1"/>
  <c r="J16" i="1" s="1"/>
  <c r="I49" i="1"/>
  <c r="J49" i="1" s="1"/>
  <c r="I33" i="1"/>
  <c r="J33" i="1" s="1"/>
  <c r="I40" i="1"/>
  <c r="J40" i="1" s="1"/>
  <c r="I19" i="1"/>
  <c r="J19" i="1" s="1"/>
  <c r="I11" i="1"/>
  <c r="J11" i="1" s="1"/>
  <c r="I13" i="1"/>
  <c r="J13" i="1" s="1"/>
  <c r="I48" i="1"/>
  <c r="J48" i="1" s="1"/>
  <c r="I44" i="1"/>
  <c r="J44" i="1" s="1"/>
  <c r="I27" i="1"/>
  <c r="J27" i="1" s="1"/>
  <c r="I10" i="1"/>
  <c r="J10" i="1" s="1"/>
  <c r="I38" i="1"/>
  <c r="J38" i="1" s="1"/>
  <c r="I37" i="1"/>
  <c r="J37" i="1" s="1"/>
  <c r="I28" i="1"/>
  <c r="J28" i="1" s="1"/>
  <c r="I15" i="1"/>
  <c r="J15" i="1" s="1"/>
  <c r="I22" i="1"/>
  <c r="J22" i="1" s="1"/>
  <c r="I12" i="1"/>
  <c r="J12" i="1" s="1"/>
  <c r="I47" i="1"/>
  <c r="J47" i="1" s="1"/>
  <c r="I56" i="1"/>
  <c r="J56" i="1" s="1"/>
  <c r="I36" i="1"/>
  <c r="J36" i="1" s="1"/>
  <c r="I24" i="1"/>
  <c r="J24" i="1" s="1"/>
  <c r="I23" i="1"/>
  <c r="J23" i="1" s="1"/>
  <c r="I31" i="1"/>
  <c r="J31" i="1" s="1"/>
  <c r="I43" i="1"/>
  <c r="J43" i="1" s="1"/>
  <c r="I26" i="1"/>
  <c r="J26" i="1" s="1"/>
  <c r="I17" i="1"/>
  <c r="J17" i="1" s="1"/>
  <c r="AA7" i="2"/>
  <c r="AA6" i="2"/>
  <c r="AA5" i="2"/>
  <c r="AB7" i="3"/>
  <c r="AB6" i="3"/>
  <c r="D6" i="1" l="1"/>
  <c r="D5" i="1"/>
  <c r="D7" i="1"/>
  <c r="I9" i="1"/>
  <c r="J9" i="1" s="1"/>
  <c r="J51" i="1"/>
  <c r="AD5" i="3"/>
  <c r="AD6" i="3"/>
  <c r="AD7" i="3"/>
  <c r="I5" i="1" l="1"/>
  <c r="I6" i="1"/>
  <c r="I7" i="1"/>
</calcChain>
</file>

<file path=xl/sharedStrings.xml><?xml version="1.0" encoding="utf-8"?>
<sst xmlns="http://schemas.openxmlformats.org/spreadsheetml/2006/main" count="148" uniqueCount="98">
  <si>
    <t>Group</t>
  </si>
  <si>
    <t>Ch 2</t>
  </si>
  <si>
    <t>Ch 3</t>
  </si>
  <si>
    <t>Ch 6</t>
  </si>
  <si>
    <t>Ch 4</t>
  </si>
  <si>
    <t>Ch 5</t>
  </si>
  <si>
    <t>Ch 8</t>
  </si>
  <si>
    <t>Ch 9</t>
  </si>
  <si>
    <t>Hmwk</t>
  </si>
  <si>
    <t>Lab</t>
  </si>
  <si>
    <t>Exam I</t>
  </si>
  <si>
    <t>Exam II</t>
  </si>
  <si>
    <t>Project</t>
  </si>
  <si>
    <t>Final</t>
  </si>
  <si>
    <t>TOTAL</t>
  </si>
  <si>
    <t>FINAL</t>
  </si>
  <si>
    <t>Sliding</t>
  </si>
  <si>
    <t>#</t>
  </si>
  <si>
    <t>hmwk 1</t>
  </si>
  <si>
    <t>hmwk 2</t>
  </si>
  <si>
    <t>hmwk 3</t>
  </si>
  <si>
    <t>hmwk 4</t>
  </si>
  <si>
    <t>hmwk 5</t>
  </si>
  <si>
    <t>hmwk 6</t>
  </si>
  <si>
    <t>hmwk 7</t>
  </si>
  <si>
    <t>Total</t>
  </si>
  <si>
    <t>Exam</t>
  </si>
  <si>
    <t>SCORE</t>
  </si>
  <si>
    <t>GRADE</t>
  </si>
  <si>
    <t>Scale</t>
  </si>
  <si>
    <t>Percent:</t>
  </si>
  <si>
    <t>Cutoffs</t>
  </si>
  <si>
    <t>MAX:</t>
  </si>
  <si>
    <t>A:</t>
  </si>
  <si>
    <t>HI:</t>
  </si>
  <si>
    <t>B:</t>
  </si>
  <si>
    <t>AVG:</t>
  </si>
  <si>
    <t>C:</t>
  </si>
  <si>
    <t>LO:</t>
  </si>
  <si>
    <t>D:</t>
  </si>
  <si>
    <t>Lab 2</t>
  </si>
  <si>
    <t>Lab 3</t>
  </si>
  <si>
    <t>Lab 5</t>
  </si>
  <si>
    <t>Lab 7</t>
  </si>
  <si>
    <t>Lab 8</t>
  </si>
  <si>
    <t>Lab 9</t>
  </si>
  <si>
    <t>Lab 10</t>
  </si>
  <si>
    <t>Lab 11</t>
  </si>
  <si>
    <t>Lab 4</t>
  </si>
  <si>
    <t>Lab 6</t>
  </si>
  <si>
    <t>Lab Quizzes</t>
  </si>
  <si>
    <t>Lab Summaries</t>
  </si>
  <si>
    <t>Lab Practical Exam</t>
  </si>
  <si>
    <t>summary</t>
  </si>
  <si>
    <t>quiz</t>
  </si>
  <si>
    <t>files</t>
  </si>
  <si>
    <t>Design Notebook deliverable checks in Lab (per syllabus)</t>
  </si>
  <si>
    <t>Functional Category Scores</t>
  </si>
  <si>
    <t>Grading Adjustments</t>
  </si>
  <si>
    <t>Group #</t>
  </si>
  <si>
    <t>A</t>
  </si>
  <si>
    <t>B</t>
  </si>
  <si>
    <t>C</t>
  </si>
  <si>
    <t>D</t>
  </si>
  <si>
    <t>E</t>
  </si>
  <si>
    <t>F</t>
  </si>
  <si>
    <t>Base</t>
  </si>
  <si>
    <t>Design</t>
  </si>
  <si>
    <t>Qualitative</t>
  </si>
  <si>
    <t>Early</t>
  </si>
  <si>
    <t>Description</t>
  </si>
  <si>
    <t>Display</t>
  </si>
  <si>
    <t>Audio</t>
  </si>
  <si>
    <t>Input</t>
  </si>
  <si>
    <t>Sensors</t>
  </si>
  <si>
    <t>Actuators</t>
  </si>
  <si>
    <t>Software</t>
  </si>
  <si>
    <t>Score</t>
  </si>
  <si>
    <t>Proposal</t>
  </si>
  <si>
    <t>Notebook</t>
  </si>
  <si>
    <t>Report</t>
  </si>
  <si>
    <t>Adjustments</t>
  </si>
  <si>
    <t>Bird</t>
  </si>
  <si>
    <t>Adjustment</t>
  </si>
  <si>
    <t>MAX</t>
  </si>
  <si>
    <t>HI</t>
  </si>
  <si>
    <t>AVG</t>
  </si>
  <si>
    <t>LO</t>
  </si>
  <si>
    <t>MIN</t>
  </si>
  <si>
    <t>Reading</t>
  </si>
  <si>
    <t>Ch 1</t>
  </si>
  <si>
    <t>Ch 7</t>
  </si>
  <si>
    <t>Ch 9-1</t>
  </si>
  <si>
    <t>Ch 10</t>
  </si>
  <si>
    <t>Ch 9-2</t>
  </si>
  <si>
    <t>SID</t>
  </si>
  <si>
    <t>Labs 13, 14</t>
  </si>
  <si>
    <t>************************** estimates **************************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</si>
</sst>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0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0"/>
      <name val="Geneva"/>
      <family val="2"/>
    </font>
    <font>
      <sz val="10"/>
      <color indexed="10"/>
      <name val="Genev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2" fillId="0" borderId="0" xfId="0" applyNumberFormat="1" applyFont="1" applyBorder="1" applyAlignment="1"/>
    <xf numFmtId="0" fontId="1" fillId="0" borderId="0" xfId="0" applyFont="1" applyAlignment="1"/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Normal="100" workbookViewId="0">
      <pane xSplit="1" ySplit="8" topLeftCell="B9" activePane="bottomRight" state="frozen"/>
      <selection pane="topRight" activeCell="E1" sqref="E1"/>
      <selection pane="bottomLeft" activeCell="A10" sqref="A10"/>
      <selection pane="bottomRight" activeCell="A8" sqref="A8"/>
    </sheetView>
  </sheetViews>
  <sheetFormatPr defaultColWidth="10.7109375" defaultRowHeight="12.75"/>
  <cols>
    <col min="1" max="1" width="8" style="3" bestFit="1" customWidth="1"/>
    <col min="2" max="2" width="9.7109375" style="3" customWidth="1"/>
    <col min="3" max="3" width="7.42578125" style="4" customWidth="1"/>
    <col min="4" max="4" width="9.7109375" style="5" bestFit="1" customWidth="1"/>
    <col min="5" max="5" width="7.28515625" style="5" customWidth="1"/>
    <col min="6" max="6" width="7.85546875" style="6" customWidth="1"/>
    <col min="7" max="7" width="12.85546875" style="6" customWidth="1"/>
    <col min="8" max="8" width="6.7109375" style="3" customWidth="1"/>
    <col min="9" max="9" width="7.42578125" style="6" customWidth="1"/>
    <col min="10" max="10" width="7.42578125" style="3" customWidth="1"/>
    <col min="11" max="11" width="7.42578125" style="6" customWidth="1"/>
    <col min="12" max="12" width="10.7109375" style="8"/>
    <col min="13" max="16384" width="10.7109375" style="3"/>
  </cols>
  <sheetData>
    <row r="1" spans="1:14" s="7" customFormat="1">
      <c r="A1" s="7" t="s">
        <v>95</v>
      </c>
      <c r="B1" s="7" t="s">
        <v>89</v>
      </c>
      <c r="C1" s="9" t="s">
        <v>8</v>
      </c>
      <c r="D1" s="10" t="s">
        <v>9</v>
      </c>
      <c r="E1" s="10" t="s">
        <v>10</v>
      </c>
      <c r="F1" s="11" t="s">
        <v>11</v>
      </c>
      <c r="G1" s="11" t="s">
        <v>12</v>
      </c>
      <c r="H1" s="7" t="s">
        <v>13</v>
      </c>
      <c r="I1" s="11" t="s">
        <v>14</v>
      </c>
      <c r="J1" s="12" t="s">
        <v>15</v>
      </c>
      <c r="K1" s="11" t="s">
        <v>16</v>
      </c>
    </row>
    <row r="2" spans="1:14" s="7" customFormat="1">
      <c r="C2" s="9"/>
      <c r="D2" s="10"/>
      <c r="E2" s="10"/>
      <c r="F2" s="11"/>
      <c r="G2" s="11"/>
      <c r="H2" s="7" t="s">
        <v>26</v>
      </c>
      <c r="I2" s="11" t="s">
        <v>27</v>
      </c>
      <c r="J2" s="12" t="s">
        <v>28</v>
      </c>
      <c r="K2" s="11" t="s">
        <v>29</v>
      </c>
      <c r="L2" s="8"/>
    </row>
    <row r="3" spans="1:14">
      <c r="A3" s="3" t="s">
        <v>30</v>
      </c>
      <c r="B3" s="3">
        <v>10</v>
      </c>
      <c r="C3" s="5">
        <v>10</v>
      </c>
      <c r="D3" s="5">
        <v>20</v>
      </c>
      <c r="E3" s="5">
        <v>15</v>
      </c>
      <c r="F3" s="5">
        <v>15</v>
      </c>
      <c r="G3" s="5">
        <v>15</v>
      </c>
      <c r="H3" s="3">
        <v>15</v>
      </c>
      <c r="I3" s="4">
        <f>SUM(B3:H3)</f>
        <v>100</v>
      </c>
      <c r="K3" s="11" t="s">
        <v>31</v>
      </c>
    </row>
    <row r="4" spans="1:14">
      <c r="A4" s="14" t="s">
        <v>32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3">
        <v>100</v>
      </c>
      <c r="I4" s="5">
        <v>100</v>
      </c>
      <c r="J4" s="15" t="s">
        <v>33</v>
      </c>
      <c r="K4" s="9">
        <v>89.5</v>
      </c>
    </row>
    <row r="5" spans="1:14" s="4" customFormat="1">
      <c r="A5" s="16" t="s">
        <v>34</v>
      </c>
      <c r="B5" s="5">
        <f t="shared" ref="B5:H5" si="0">MAX(B9:B57)</f>
        <v>100</v>
      </c>
      <c r="C5" s="5">
        <v>43.846153846153847</v>
      </c>
      <c r="D5" s="5">
        <f t="shared" si="0"/>
        <v>93.214285714285708</v>
      </c>
      <c r="E5" s="5">
        <f t="shared" si="0"/>
        <v>93.94</v>
      </c>
      <c r="F5" s="5">
        <f t="shared" si="0"/>
        <v>98.94</v>
      </c>
      <c r="G5" s="5">
        <f t="shared" si="0"/>
        <v>95</v>
      </c>
      <c r="H5" s="5">
        <f t="shared" si="0"/>
        <v>100</v>
      </c>
      <c r="I5" s="5">
        <f>MAX(I9:I57)</f>
        <v>90.550131868131871</v>
      </c>
      <c r="J5" s="17" t="s">
        <v>35</v>
      </c>
      <c r="K5" s="9">
        <v>79.5</v>
      </c>
      <c r="L5" s="43"/>
    </row>
    <row r="6" spans="1:14" s="4" customFormat="1">
      <c r="A6" s="16" t="s">
        <v>36</v>
      </c>
      <c r="B6" s="5">
        <f t="shared" ref="B6:H6" si="1">AVERAGE(B9:B57)</f>
        <v>93.875</v>
      </c>
      <c r="C6" s="5">
        <v>40.423076923076906</v>
      </c>
      <c r="D6" s="5">
        <f t="shared" si="1"/>
        <v>83.645833333333357</v>
      </c>
      <c r="E6" s="5">
        <f t="shared" si="1"/>
        <v>76.833099747474748</v>
      </c>
      <c r="F6" s="5">
        <f t="shared" si="1"/>
        <v>81.833099747474748</v>
      </c>
      <c r="G6" s="5">
        <f t="shared" si="1"/>
        <v>95</v>
      </c>
      <c r="H6" s="5">
        <f t="shared" si="1"/>
        <v>88.567499999999995</v>
      </c>
      <c r="I6" s="5">
        <f>AVERAGE(I9:I57)</f>
        <v>81.494029283216761</v>
      </c>
      <c r="J6" s="17" t="s">
        <v>37</v>
      </c>
      <c r="K6" s="9">
        <v>69.5</v>
      </c>
      <c r="L6" s="43"/>
    </row>
    <row r="7" spans="1:14" s="4" customFormat="1">
      <c r="A7" s="14" t="s">
        <v>38</v>
      </c>
      <c r="B7" s="5">
        <f t="shared" ref="B7:H7" si="2">MIN(B9:B57)</f>
        <v>25</v>
      </c>
      <c r="C7" s="5">
        <v>31.846153846153847</v>
      </c>
      <c r="D7" s="5">
        <f t="shared" si="2"/>
        <v>58.214285714285715</v>
      </c>
      <c r="E7" s="5">
        <f t="shared" si="2"/>
        <v>54.55</v>
      </c>
      <c r="F7" s="5">
        <f t="shared" si="2"/>
        <v>59.55</v>
      </c>
      <c r="G7" s="5">
        <f t="shared" si="2"/>
        <v>95</v>
      </c>
      <c r="H7" s="5">
        <f t="shared" si="2"/>
        <v>67.05</v>
      </c>
      <c r="I7" s="5">
        <f>MIN(I9:I57)</f>
        <v>62.577758241758239</v>
      </c>
      <c r="J7" s="17" t="s">
        <v>39</v>
      </c>
      <c r="K7" s="9">
        <v>59.5</v>
      </c>
      <c r="L7" s="43"/>
    </row>
    <row r="8" spans="1:14">
      <c r="A8" s="5"/>
      <c r="D8" s="10"/>
      <c r="F8" s="34" t="s">
        <v>97</v>
      </c>
      <c r="H8" s="34"/>
      <c r="I8" s="11"/>
    </row>
    <row r="9" spans="1:14">
      <c r="A9" s="3">
        <v>1</v>
      </c>
      <c r="B9" s="3">
        <f>INDEX(Reading!$A$8:$Z$57,MATCH(A9,Reading!$A$8:$A$57,0),13)</f>
        <v>100</v>
      </c>
      <c r="C9" s="5">
        <v>38.61538461538462</v>
      </c>
      <c r="D9" s="5">
        <f>INDEX(Lab!$A$9:$AA$57,MATCH(A9,Lab!$A$9:$A$57,0),27)</f>
        <v>85.357142857142861</v>
      </c>
      <c r="E9" s="5">
        <v>81.819999999999993</v>
      </c>
      <c r="F9" s="5">
        <f t="shared" ref="F9:F56" si="3">IF(E9&lt;95,E9+5,100)</f>
        <v>86.82</v>
      </c>
      <c r="G9" s="5">
        <v>95</v>
      </c>
      <c r="H9" s="5">
        <f t="shared" ref="H9:H56" si="4">IF(AVERAGE(E9:F9)&lt;=90,AVERAGE(E9:F9)+10,100)</f>
        <v>94.32</v>
      </c>
      <c r="I9" s="4">
        <f>(B9/100*$B$3+C9/100*$C$3+D9/$D$4*$D$3+E9/$E$4*$E$3+F9/$F$4*$F$3+G9/$G$4*$G$3+H9/$H$4*$H$3)/$I$3*100</f>
        <v>84.62696703296703</v>
      </c>
      <c r="J9" s="3" t="str">
        <f t="shared" ref="J9:J56" si="5">IF(I9&gt;$K$4,"A",IF(I9&gt;$K$5,"B",IF(I9&gt;$K$6,"C",IF(I9&gt;$K$7,"D","F"))))</f>
        <v>B</v>
      </c>
      <c r="L9"/>
      <c r="M9"/>
      <c r="N9"/>
    </row>
    <row r="10" spans="1:14">
      <c r="A10" s="3">
        <v>2</v>
      </c>
      <c r="B10" s="3">
        <f>INDEX(Reading!$A$8:$Z$57,MATCH(A10,Reading!$A$8:$A$57,0),13)</f>
        <v>100</v>
      </c>
      <c r="C10" s="5">
        <v>41.07692307692308</v>
      </c>
      <c r="D10" s="5">
        <f>INDEX(Lab!$A$9:$AA$57,MATCH(A10,Lab!$A$9:$A$57,0),27)</f>
        <v>80.714285714285708</v>
      </c>
      <c r="E10" s="5">
        <v>54.55</v>
      </c>
      <c r="F10" s="5">
        <f t="shared" si="3"/>
        <v>59.55</v>
      </c>
      <c r="G10" s="5">
        <v>95</v>
      </c>
      <c r="H10" s="5">
        <f t="shared" si="4"/>
        <v>67.05</v>
      </c>
      <c r="I10" s="4">
        <f t="shared" ref="I10:I56" si="6">(B10/100*$B$3+C10/100*$C$3+D10/$D$4*$D$3+E10/$E$4*$E$3+F10/$F$4*$F$3+G10/$G$4*$G$3+H10/$H$4*$H$3)/$I$3*100</f>
        <v>71.673049450549442</v>
      </c>
      <c r="J10" s="3" t="str">
        <f t="shared" si="5"/>
        <v>C</v>
      </c>
      <c r="L10"/>
      <c r="M10"/>
      <c r="N10"/>
    </row>
    <row r="11" spans="1:14">
      <c r="A11" s="3">
        <v>3</v>
      </c>
      <c r="B11" s="3">
        <f>INDEX(Reading!$A$8:$Z$57,MATCH(A11,Reading!$A$8:$A$57,0),13)</f>
        <v>100</v>
      </c>
      <c r="C11" s="5">
        <v>41.07692307692308</v>
      </c>
      <c r="D11" s="5">
        <f>INDEX(Lab!$A$9:$AA$57,MATCH(A11,Lab!$A$9:$A$57,0),27)</f>
        <v>78.571428571428569</v>
      </c>
      <c r="E11" s="5">
        <v>69.7</v>
      </c>
      <c r="F11" s="5">
        <f t="shared" si="3"/>
        <v>74.7</v>
      </c>
      <c r="G11" s="5">
        <v>95</v>
      </c>
      <c r="H11" s="5">
        <f t="shared" si="4"/>
        <v>82.2</v>
      </c>
      <c r="I11" s="4">
        <f t="shared" si="6"/>
        <v>78.061978021978021</v>
      </c>
      <c r="J11" s="3" t="str">
        <f t="shared" si="5"/>
        <v>C</v>
      </c>
      <c r="L11"/>
      <c r="M11"/>
      <c r="N11"/>
    </row>
    <row r="12" spans="1:14">
      <c r="A12" s="3">
        <v>5</v>
      </c>
      <c r="B12" s="3">
        <f>INDEX(Reading!$A$8:$Z$57,MATCH(A12,Reading!$A$8:$A$57,0),13)</f>
        <v>75</v>
      </c>
      <c r="C12" s="5">
        <v>42.615384615384613</v>
      </c>
      <c r="D12" s="5">
        <f>INDEX(Lab!$A$9:$AA$57,MATCH(A12,Lab!$A$9:$A$57,0),27)</f>
        <v>89.285714285714292</v>
      </c>
      <c r="E12" s="5">
        <v>60.61</v>
      </c>
      <c r="F12" s="5">
        <f t="shared" si="3"/>
        <v>65.61</v>
      </c>
      <c r="G12" s="5">
        <v>95</v>
      </c>
      <c r="H12" s="5">
        <f t="shared" si="4"/>
        <v>73.11</v>
      </c>
      <c r="I12" s="4">
        <f t="shared" si="6"/>
        <v>73.768181318681314</v>
      </c>
      <c r="J12" s="3" t="str">
        <f t="shared" si="5"/>
        <v>C</v>
      </c>
      <c r="L12"/>
      <c r="M12"/>
      <c r="N12"/>
    </row>
    <row r="13" spans="1:14">
      <c r="A13" s="3">
        <v>6</v>
      </c>
      <c r="B13" s="3">
        <f>INDEX(Reading!$A$8:$Z$57,MATCH(A13,Reading!$A$8:$A$57,0),13)</f>
        <v>91</v>
      </c>
      <c r="C13" s="5">
        <v>31.846153846153847</v>
      </c>
      <c r="D13" s="5">
        <f>INDEX(Lab!$A$9:$AA$57,MATCH(A13,Lab!$A$9:$A$57,0),27)</f>
        <v>77.5</v>
      </c>
      <c r="E13" s="5">
        <v>75.760000000000005</v>
      </c>
      <c r="F13" s="5">
        <f t="shared" si="3"/>
        <v>80.760000000000005</v>
      </c>
      <c r="G13" s="5">
        <v>95</v>
      </c>
      <c r="H13" s="5">
        <f t="shared" si="4"/>
        <v>88.26</v>
      </c>
      <c r="I13" s="4">
        <f t="shared" si="6"/>
        <v>78.751615384615391</v>
      </c>
      <c r="J13" s="3" t="str">
        <f t="shared" si="5"/>
        <v>C</v>
      </c>
      <c r="L13"/>
      <c r="M13"/>
      <c r="N13"/>
    </row>
    <row r="14" spans="1:14">
      <c r="A14" s="3">
        <v>7</v>
      </c>
      <c r="B14" s="3">
        <f>INDEX(Reading!$A$8:$Z$57,MATCH(A14,Reading!$A$8:$A$57,0),13)</f>
        <v>50</v>
      </c>
      <c r="C14" s="5">
        <v>40.153846153846153</v>
      </c>
      <c r="D14" s="5">
        <f>INDEX(Lab!$A$9:$AA$57,MATCH(A14,Lab!$A$9:$A$57,0),27)</f>
        <v>77.5</v>
      </c>
      <c r="E14" s="5">
        <v>60.61</v>
      </c>
      <c r="F14" s="5">
        <f t="shared" si="3"/>
        <v>65.61</v>
      </c>
      <c r="G14" s="5">
        <v>95</v>
      </c>
      <c r="H14" s="5">
        <f t="shared" si="4"/>
        <v>73.11</v>
      </c>
      <c r="I14" s="4">
        <f t="shared" si="6"/>
        <v>68.664884615384608</v>
      </c>
      <c r="J14" s="3" t="str">
        <f t="shared" si="5"/>
        <v>D</v>
      </c>
      <c r="L14"/>
      <c r="M14"/>
      <c r="N14"/>
    </row>
    <row r="15" spans="1:14">
      <c r="A15" s="3">
        <v>8</v>
      </c>
      <c r="B15" s="3">
        <f>INDEX(Reading!$A$8:$Z$57,MATCH(A15,Reading!$A$8:$A$57,0),13)</f>
        <v>100</v>
      </c>
      <c r="C15" s="5">
        <v>41.07692307692308</v>
      </c>
      <c r="D15" s="5">
        <f>INDEX(Lab!$A$9:$AA$57,MATCH(A15,Lab!$A$9:$A$57,0),27)</f>
        <v>81.785714285714292</v>
      </c>
      <c r="E15" s="5">
        <v>75.760000000000005</v>
      </c>
      <c r="F15" s="5">
        <f t="shared" si="3"/>
        <v>80.760000000000005</v>
      </c>
      <c r="G15" s="5">
        <v>95</v>
      </c>
      <c r="H15" s="5">
        <f t="shared" si="4"/>
        <v>88.26</v>
      </c>
      <c r="I15" s="4">
        <f t="shared" si="6"/>
        <v>81.431835164835178</v>
      </c>
      <c r="J15" s="3" t="str">
        <f t="shared" si="5"/>
        <v>B</v>
      </c>
      <c r="L15"/>
      <c r="M15"/>
      <c r="N15"/>
    </row>
    <row r="16" spans="1:14">
      <c r="A16" s="3">
        <v>9</v>
      </c>
      <c r="B16" s="3">
        <f>INDEX(Reading!$A$8:$Z$57,MATCH(A16,Reading!$A$8:$A$57,0),13)</f>
        <v>100</v>
      </c>
      <c r="C16" s="5">
        <v>42</v>
      </c>
      <c r="D16" s="5">
        <f>INDEX(Lab!$A$9:$AA$57,MATCH(A16,Lab!$A$9:$A$57,0),27)</f>
        <v>79.642857142857139</v>
      </c>
      <c r="E16" s="5">
        <v>81.819999999999993</v>
      </c>
      <c r="F16" s="5">
        <f t="shared" si="3"/>
        <v>86.82</v>
      </c>
      <c r="G16" s="5">
        <v>95</v>
      </c>
      <c r="H16" s="5">
        <f t="shared" si="4"/>
        <v>94.32</v>
      </c>
      <c r="I16" s="4">
        <f t="shared" si="6"/>
        <v>83.822571428571422</v>
      </c>
      <c r="J16" s="3" t="str">
        <f t="shared" si="5"/>
        <v>B</v>
      </c>
      <c r="L16"/>
      <c r="M16"/>
      <c r="N16"/>
    </row>
    <row r="17" spans="1:14">
      <c r="A17" s="3">
        <v>10</v>
      </c>
      <c r="B17" s="3">
        <f>INDEX(Reading!$A$8:$Z$57,MATCH(A17,Reading!$A$8:$A$57,0),13)</f>
        <v>100</v>
      </c>
      <c r="C17" s="5">
        <v>40</v>
      </c>
      <c r="D17" s="5">
        <f>INDEX(Lab!$A$9:$AA$57,MATCH(A17,Lab!$A$9:$A$57,0),27)</f>
        <v>91.071428571428569</v>
      </c>
      <c r="E17" s="5">
        <v>75.760000000000005</v>
      </c>
      <c r="F17" s="5">
        <f t="shared" si="3"/>
        <v>80.760000000000005</v>
      </c>
      <c r="G17" s="5">
        <v>95</v>
      </c>
      <c r="H17" s="5">
        <f t="shared" si="4"/>
        <v>88.26</v>
      </c>
      <c r="I17" s="4">
        <f t="shared" si="6"/>
        <v>83.181285714285721</v>
      </c>
      <c r="J17" s="3" t="str">
        <f t="shared" si="5"/>
        <v>B</v>
      </c>
      <c r="L17"/>
      <c r="M17"/>
      <c r="N17"/>
    </row>
    <row r="18" spans="1:14">
      <c r="A18" s="3">
        <v>11</v>
      </c>
      <c r="B18" s="3">
        <f>INDEX(Reading!$A$8:$Z$57,MATCH(A18,Reading!$A$8:$A$57,0),13)</f>
        <v>100</v>
      </c>
      <c r="C18" s="5">
        <v>43.846153846153847</v>
      </c>
      <c r="D18" s="5">
        <f>INDEX(Lab!$A$9:$AA$57,MATCH(A18,Lab!$A$9:$A$57,0),27)</f>
        <v>90.714285714285708</v>
      </c>
      <c r="E18" s="5">
        <f>29/33*100</f>
        <v>87.878787878787875</v>
      </c>
      <c r="F18" s="5">
        <f t="shared" si="3"/>
        <v>92.878787878787875</v>
      </c>
      <c r="G18" s="5">
        <v>95</v>
      </c>
      <c r="H18" s="5">
        <f t="shared" si="4"/>
        <v>100</v>
      </c>
      <c r="I18" s="4">
        <f t="shared" si="6"/>
        <v>88.891108891108885</v>
      </c>
      <c r="J18" s="3" t="str">
        <f t="shared" si="5"/>
        <v>B</v>
      </c>
      <c r="L18"/>
      <c r="M18"/>
      <c r="N18"/>
    </row>
    <row r="19" spans="1:14">
      <c r="A19" s="3">
        <v>12</v>
      </c>
      <c r="B19" s="3">
        <f>INDEX(Reading!$A$8:$Z$57,MATCH(A19,Reading!$A$8:$A$57,0),13)</f>
        <v>100</v>
      </c>
      <c r="C19" s="5">
        <v>41.692307692307686</v>
      </c>
      <c r="D19" s="5">
        <f>INDEX(Lab!$A$9:$AA$57,MATCH(A19,Lab!$A$9:$A$57,0),27)</f>
        <v>89.642857142857139</v>
      </c>
      <c r="E19" s="5">
        <v>78.790000000000006</v>
      </c>
      <c r="F19" s="5">
        <f t="shared" si="3"/>
        <v>83.79</v>
      </c>
      <c r="G19" s="5">
        <v>95</v>
      </c>
      <c r="H19" s="5">
        <f t="shared" si="4"/>
        <v>91.29</v>
      </c>
      <c r="I19" s="4">
        <f t="shared" si="6"/>
        <v>84.428302197802196</v>
      </c>
      <c r="J19" s="3" t="str">
        <f t="shared" si="5"/>
        <v>B</v>
      </c>
      <c r="L19"/>
      <c r="M19"/>
      <c r="N19"/>
    </row>
    <row r="20" spans="1:14">
      <c r="A20" s="3">
        <v>13</v>
      </c>
      <c r="B20" s="3">
        <f>INDEX(Reading!$A$8:$Z$57,MATCH(A20,Reading!$A$8:$A$57,0),13)</f>
        <v>100</v>
      </c>
      <c r="C20" s="5">
        <v>40.153846153846153</v>
      </c>
      <c r="D20" s="5">
        <f>INDEX(Lab!$A$9:$AA$57,MATCH(A20,Lab!$A$9:$A$57,0),27)</f>
        <v>92.5</v>
      </c>
      <c r="E20" s="5">
        <v>78.790000000000006</v>
      </c>
      <c r="F20" s="5">
        <f t="shared" si="3"/>
        <v>83.79</v>
      </c>
      <c r="G20" s="5">
        <v>95</v>
      </c>
      <c r="H20" s="5">
        <f t="shared" si="4"/>
        <v>91.29</v>
      </c>
      <c r="I20" s="4">
        <f t="shared" si="6"/>
        <v>84.84588461538462</v>
      </c>
      <c r="J20" s="3" t="str">
        <f t="shared" si="5"/>
        <v>B</v>
      </c>
      <c r="L20"/>
      <c r="M20"/>
      <c r="N20"/>
    </row>
    <row r="21" spans="1:14">
      <c r="A21" s="3">
        <v>14</v>
      </c>
      <c r="B21" s="3">
        <f>INDEX(Reading!$A$8:$Z$57,MATCH(A21,Reading!$A$8:$A$57,0),13)</f>
        <v>100</v>
      </c>
      <c r="C21" s="5">
        <v>40</v>
      </c>
      <c r="D21" s="5">
        <f>INDEX(Lab!$A$9:$AA$57,MATCH(A21,Lab!$A$9:$A$57,0),27)</f>
        <v>81.428571428571431</v>
      </c>
      <c r="E21" s="5">
        <v>81.819999999999993</v>
      </c>
      <c r="F21" s="5">
        <f t="shared" si="3"/>
        <v>86.82</v>
      </c>
      <c r="G21" s="5">
        <v>95</v>
      </c>
      <c r="H21" s="5">
        <f t="shared" si="4"/>
        <v>94.32</v>
      </c>
      <c r="I21" s="4">
        <f t="shared" si="6"/>
        <v>83.97971428571428</v>
      </c>
      <c r="J21" s="3" t="str">
        <f t="shared" si="5"/>
        <v>B</v>
      </c>
      <c r="L21"/>
      <c r="M21"/>
      <c r="N21"/>
    </row>
    <row r="22" spans="1:14">
      <c r="A22" s="3">
        <v>15</v>
      </c>
      <c r="B22" s="3">
        <f>INDEX(Reading!$A$8:$Z$57,MATCH(A22,Reading!$A$8:$A$57,0),13)</f>
        <v>100</v>
      </c>
      <c r="C22" s="5">
        <v>38.61538461538462</v>
      </c>
      <c r="D22" s="5">
        <f>INDEX(Lab!$A$9:$AA$57,MATCH(A22,Lab!$A$9:$A$57,0),27)</f>
        <v>87.5</v>
      </c>
      <c r="E22" s="5">
        <v>93.94</v>
      </c>
      <c r="F22" s="5">
        <f t="shared" si="3"/>
        <v>98.94</v>
      </c>
      <c r="G22" s="5">
        <v>95</v>
      </c>
      <c r="H22" s="5">
        <f t="shared" si="4"/>
        <v>100</v>
      </c>
      <c r="I22" s="4">
        <f t="shared" si="6"/>
        <v>89.543538461538475</v>
      </c>
      <c r="J22" s="3" t="str">
        <f t="shared" si="5"/>
        <v>A</v>
      </c>
      <c r="L22"/>
      <c r="M22"/>
      <c r="N22"/>
    </row>
    <row r="23" spans="1:14">
      <c r="A23" s="3">
        <v>16</v>
      </c>
      <c r="B23" s="3">
        <f>INDEX(Reading!$A$8:$Z$57,MATCH(A23,Reading!$A$8:$A$57,0),13)</f>
        <v>100</v>
      </c>
      <c r="C23" s="5">
        <v>41.692307692307686</v>
      </c>
      <c r="D23" s="5">
        <f>INDEX(Lab!$A$9:$AA$57,MATCH(A23,Lab!$A$9:$A$57,0),27)</f>
        <v>87.5</v>
      </c>
      <c r="E23" s="5">
        <v>72.73</v>
      </c>
      <c r="F23" s="5">
        <f t="shared" si="3"/>
        <v>77.73</v>
      </c>
      <c r="G23" s="5">
        <v>95</v>
      </c>
      <c r="H23" s="5">
        <f t="shared" si="4"/>
        <v>85.23</v>
      </c>
      <c r="I23" s="4">
        <f t="shared" si="6"/>
        <v>81.272730769230776</v>
      </c>
      <c r="J23" s="3" t="str">
        <f t="shared" si="5"/>
        <v>B</v>
      </c>
      <c r="L23"/>
      <c r="M23"/>
      <c r="N23"/>
    </row>
    <row r="24" spans="1:14">
      <c r="A24" s="3">
        <v>17</v>
      </c>
      <c r="B24" s="3">
        <f>INDEX(Reading!$A$8:$Z$57,MATCH(A24,Reading!$A$8:$A$57,0),13)</f>
        <v>75</v>
      </c>
      <c r="C24" s="5">
        <v>41.692307692307686</v>
      </c>
      <c r="D24" s="5">
        <f>INDEX(Lab!$A$9:$AA$57,MATCH(A24,Lab!$A$9:$A$57,0),27)</f>
        <v>87.5</v>
      </c>
      <c r="E24" s="5">
        <v>66.67</v>
      </c>
      <c r="F24" s="5">
        <f t="shared" si="3"/>
        <v>71.67</v>
      </c>
      <c r="G24" s="5">
        <v>95</v>
      </c>
      <c r="H24" s="5">
        <f t="shared" si="4"/>
        <v>79.17</v>
      </c>
      <c r="I24" s="4">
        <f t="shared" si="6"/>
        <v>76.045730769230772</v>
      </c>
      <c r="J24" s="3" t="str">
        <f t="shared" si="5"/>
        <v>C</v>
      </c>
      <c r="L24"/>
      <c r="M24"/>
      <c r="N24"/>
    </row>
    <row r="25" spans="1:14">
      <c r="A25" s="3">
        <v>19</v>
      </c>
      <c r="B25" s="3">
        <f>INDEX(Reading!$A$8:$Z$57,MATCH(A25,Reading!$A$8:$A$57,0),13)</f>
        <v>100</v>
      </c>
      <c r="C25" s="5">
        <v>42.615384615384613</v>
      </c>
      <c r="D25" s="5">
        <f>INDEX(Lab!$A$9:$AA$57,MATCH(A25,Lab!$A$9:$A$57,0),27)</f>
        <v>80.714285714285708</v>
      </c>
      <c r="E25" s="5">
        <v>78.790000000000006</v>
      </c>
      <c r="F25" s="5">
        <f t="shared" si="3"/>
        <v>83.79</v>
      </c>
      <c r="G25" s="5">
        <v>95</v>
      </c>
      <c r="H25" s="5">
        <f t="shared" si="4"/>
        <v>91.29</v>
      </c>
      <c r="I25" s="4">
        <f t="shared" si="6"/>
        <v>82.734895604395604</v>
      </c>
      <c r="J25" s="3" t="str">
        <f t="shared" si="5"/>
        <v>B</v>
      </c>
      <c r="L25"/>
      <c r="M25"/>
      <c r="N25"/>
    </row>
    <row r="26" spans="1:14">
      <c r="A26" s="3">
        <v>20</v>
      </c>
      <c r="B26" s="3">
        <f>INDEX(Reading!$A$8:$Z$57,MATCH(A26,Reading!$A$8:$A$57,0),13)</f>
        <v>100</v>
      </c>
      <c r="C26" s="5">
        <v>35.384615384615387</v>
      </c>
      <c r="D26" s="5">
        <f>INDEX(Lab!$A$9:$AA$57,MATCH(A26,Lab!$A$9:$A$57,0),27)</f>
        <v>83.571428571428569</v>
      </c>
      <c r="E26" s="5">
        <v>78.790000000000006</v>
      </c>
      <c r="F26" s="5">
        <f t="shared" si="3"/>
        <v>83.79</v>
      </c>
      <c r="G26" s="5">
        <v>95</v>
      </c>
      <c r="H26" s="5">
        <f t="shared" si="4"/>
        <v>91.29</v>
      </c>
      <c r="I26" s="4">
        <f t="shared" si="6"/>
        <v>82.583247252747256</v>
      </c>
      <c r="J26" s="3" t="str">
        <f t="shared" si="5"/>
        <v>B</v>
      </c>
      <c r="L26"/>
      <c r="M26"/>
      <c r="N26"/>
    </row>
    <row r="27" spans="1:14">
      <c r="A27" s="3">
        <v>21</v>
      </c>
      <c r="B27" s="3">
        <f>INDEX(Reading!$A$8:$Z$57,MATCH(A27,Reading!$A$8:$A$57,0),13)</f>
        <v>75</v>
      </c>
      <c r="C27" s="5">
        <v>42</v>
      </c>
      <c r="D27" s="5">
        <f>INDEX(Lab!$A$9:$AA$57,MATCH(A27,Lab!$A$9:$A$57,0),27)</f>
        <v>82.857142857142861</v>
      </c>
      <c r="E27" s="5">
        <v>72.73</v>
      </c>
      <c r="F27" s="5">
        <f t="shared" si="3"/>
        <v>77.73</v>
      </c>
      <c r="G27" s="5">
        <v>95</v>
      </c>
      <c r="H27" s="5">
        <f t="shared" si="4"/>
        <v>85.23</v>
      </c>
      <c r="I27" s="4">
        <f t="shared" si="6"/>
        <v>77.874928571428569</v>
      </c>
      <c r="J27" s="3" t="str">
        <f t="shared" si="5"/>
        <v>C</v>
      </c>
      <c r="L27"/>
      <c r="M27"/>
      <c r="N27"/>
    </row>
    <row r="28" spans="1:14">
      <c r="A28" s="3">
        <v>22</v>
      </c>
      <c r="B28" s="3">
        <f>INDEX(Reading!$A$8:$Z$57,MATCH(A28,Reading!$A$8:$A$57,0),13)</f>
        <v>100</v>
      </c>
      <c r="C28" s="5">
        <v>41.692307692307686</v>
      </c>
      <c r="D28" s="5">
        <f>INDEX(Lab!$A$9:$AA$57,MATCH(A28,Lab!$A$9:$A$57,0),27)</f>
        <v>89.642857142857139</v>
      </c>
      <c r="E28" s="5">
        <v>93.94</v>
      </c>
      <c r="F28" s="5">
        <f t="shared" si="3"/>
        <v>98.94</v>
      </c>
      <c r="G28" s="5">
        <v>95</v>
      </c>
      <c r="H28" s="5">
        <f t="shared" si="4"/>
        <v>100</v>
      </c>
      <c r="I28" s="4">
        <f t="shared" si="6"/>
        <v>90.279802197802198</v>
      </c>
      <c r="J28" s="3" t="str">
        <f t="shared" si="5"/>
        <v>A</v>
      </c>
      <c r="L28"/>
      <c r="M28"/>
      <c r="N28"/>
    </row>
    <row r="29" spans="1:14">
      <c r="A29" s="3">
        <v>23</v>
      </c>
      <c r="B29" s="3">
        <f>INDEX(Reading!$A$8:$Z$57,MATCH(A29,Reading!$A$8:$A$57,0),13)</f>
        <v>100</v>
      </c>
      <c r="C29" s="5">
        <v>43.846153846153847</v>
      </c>
      <c r="D29" s="5">
        <f>INDEX(Lab!$A$9:$AA$57,MATCH(A29,Lab!$A$9:$A$57,0),27)</f>
        <v>88.571428571428569</v>
      </c>
      <c r="E29" s="5">
        <v>90.91</v>
      </c>
      <c r="F29" s="5">
        <f t="shared" si="3"/>
        <v>95.91</v>
      </c>
      <c r="G29" s="5">
        <v>95</v>
      </c>
      <c r="H29" s="5">
        <f t="shared" si="4"/>
        <v>100</v>
      </c>
      <c r="I29" s="4">
        <f t="shared" si="6"/>
        <v>89.371901098901105</v>
      </c>
      <c r="J29" s="3" t="str">
        <f t="shared" si="5"/>
        <v>B</v>
      </c>
      <c r="L29"/>
      <c r="M29"/>
      <c r="N29"/>
    </row>
    <row r="30" spans="1:14">
      <c r="A30" s="3">
        <v>24</v>
      </c>
      <c r="B30" s="3">
        <f>INDEX(Reading!$A$8:$Z$57,MATCH(A30,Reading!$A$8:$A$57,0),13)</f>
        <v>100</v>
      </c>
      <c r="C30" s="5">
        <v>42.615384615384613</v>
      </c>
      <c r="D30" s="5">
        <f>INDEX(Lab!$A$9:$AA$57,MATCH(A30,Lab!$A$9:$A$57,0),27)</f>
        <v>74.821428571428569</v>
      </c>
      <c r="E30" s="5">
        <v>63.64</v>
      </c>
      <c r="F30" s="5">
        <f t="shared" si="3"/>
        <v>68.64</v>
      </c>
      <c r="G30" s="5">
        <v>95</v>
      </c>
      <c r="H30" s="5">
        <f t="shared" si="4"/>
        <v>76.14</v>
      </c>
      <c r="I30" s="4">
        <f t="shared" si="6"/>
        <v>74.738824175824178</v>
      </c>
      <c r="J30" s="3" t="str">
        <f t="shared" si="5"/>
        <v>C</v>
      </c>
      <c r="L30"/>
      <c r="M30"/>
      <c r="N30"/>
    </row>
    <row r="31" spans="1:14">
      <c r="A31" s="3">
        <v>25</v>
      </c>
      <c r="B31" s="3">
        <f>INDEX(Reading!$A$8:$Z$57,MATCH(A31,Reading!$A$8:$A$57,0),13)</f>
        <v>100</v>
      </c>
      <c r="C31" s="5">
        <v>41.692307692307686</v>
      </c>
      <c r="D31" s="5">
        <f>INDEX(Lab!$A$9:$AA$57,MATCH(A31,Lab!$A$9:$A$57,0),27)</f>
        <v>91.785714285714292</v>
      </c>
      <c r="E31" s="5">
        <v>84.85</v>
      </c>
      <c r="F31" s="5">
        <f t="shared" si="3"/>
        <v>89.85</v>
      </c>
      <c r="G31" s="5">
        <v>95</v>
      </c>
      <c r="H31" s="5">
        <f t="shared" si="4"/>
        <v>97.35</v>
      </c>
      <c r="I31" s="4">
        <f t="shared" si="6"/>
        <v>87.583873626373617</v>
      </c>
      <c r="J31" s="3" t="str">
        <f t="shared" si="5"/>
        <v>B</v>
      </c>
      <c r="L31"/>
      <c r="M31"/>
      <c r="N31"/>
    </row>
    <row r="32" spans="1:14">
      <c r="A32" s="3">
        <v>26</v>
      </c>
      <c r="B32" s="3">
        <f>INDEX(Reading!$A$8:$Z$57,MATCH(A32,Reading!$A$8:$A$57,0),13)</f>
        <v>59</v>
      </c>
      <c r="C32" s="5">
        <v>42</v>
      </c>
      <c r="D32" s="5">
        <f>INDEX(Lab!$A$9:$AA$57,MATCH(A32,Lab!$A$9:$A$57,0),27)</f>
        <v>80.714285714285708</v>
      </c>
      <c r="E32" s="5">
        <v>78.790000000000006</v>
      </c>
      <c r="F32" s="5">
        <f t="shared" si="3"/>
        <v>83.79</v>
      </c>
      <c r="G32" s="5">
        <v>95</v>
      </c>
      <c r="H32" s="5">
        <f t="shared" si="4"/>
        <v>91.29</v>
      </c>
      <c r="I32" s="4">
        <f t="shared" si="6"/>
        <v>78.573357142857134</v>
      </c>
      <c r="J32" s="3" t="str">
        <f t="shared" si="5"/>
        <v>C</v>
      </c>
      <c r="L32"/>
      <c r="M32"/>
      <c r="N32"/>
    </row>
    <row r="33" spans="1:14">
      <c r="A33" s="3">
        <v>27</v>
      </c>
      <c r="B33" s="3">
        <f>INDEX(Reading!$A$8:$Z$57,MATCH(A33,Reading!$A$8:$A$57,0),13)</f>
        <v>100</v>
      </c>
      <c r="C33" s="5">
        <v>40</v>
      </c>
      <c r="D33" s="5">
        <f>INDEX(Lab!$A$9:$AA$57,MATCH(A33,Lab!$A$9:$A$57,0),27)</f>
        <v>90</v>
      </c>
      <c r="E33" s="5">
        <v>60.61</v>
      </c>
      <c r="F33" s="5">
        <f t="shared" si="3"/>
        <v>65.61</v>
      </c>
      <c r="G33" s="5">
        <v>95</v>
      </c>
      <c r="H33" s="5">
        <f t="shared" si="4"/>
        <v>73.11</v>
      </c>
      <c r="I33" s="4">
        <f t="shared" si="6"/>
        <v>76.149499999999989</v>
      </c>
      <c r="J33" s="3" t="str">
        <f t="shared" si="5"/>
        <v>C</v>
      </c>
      <c r="L33"/>
      <c r="M33"/>
      <c r="N33"/>
    </row>
    <row r="34" spans="1:14">
      <c r="A34" s="3">
        <v>28</v>
      </c>
      <c r="B34" s="3">
        <f>INDEX(Reading!$A$8:$Z$57,MATCH(A34,Reading!$A$8:$A$57,0),13)</f>
        <v>100</v>
      </c>
      <c r="C34" s="5">
        <v>31.846153846153847</v>
      </c>
      <c r="D34" s="5">
        <f>INDEX(Lab!$A$9:$AA$57,MATCH(A34,Lab!$A$9:$A$57,0),27)</f>
        <v>58.214285714285715</v>
      </c>
      <c r="E34" s="5">
        <v>60.61</v>
      </c>
      <c r="F34" s="5">
        <f t="shared" si="3"/>
        <v>65.61</v>
      </c>
      <c r="G34" s="5">
        <v>95</v>
      </c>
      <c r="H34" s="5">
        <f t="shared" si="4"/>
        <v>73.11</v>
      </c>
      <c r="I34" s="4">
        <f t="shared" si="6"/>
        <v>68.976972527472526</v>
      </c>
      <c r="J34" s="3" t="str">
        <f t="shared" si="5"/>
        <v>D</v>
      </c>
      <c r="L34"/>
      <c r="M34"/>
      <c r="N34"/>
    </row>
    <row r="35" spans="1:14">
      <c r="A35" s="3">
        <v>29</v>
      </c>
      <c r="B35" s="3">
        <f>INDEX(Reading!$A$8:$Z$57,MATCH(A35,Reading!$A$8:$A$57,0),13)</f>
        <v>100</v>
      </c>
      <c r="C35" s="5">
        <v>40.153846153846153</v>
      </c>
      <c r="D35" s="5">
        <f>INDEX(Lab!$A$9:$AA$57,MATCH(A35,Lab!$A$9:$A$57,0),27)</f>
        <v>62.5</v>
      </c>
      <c r="E35" s="5">
        <v>66.67</v>
      </c>
      <c r="F35" s="5">
        <f t="shared" si="3"/>
        <v>71.67</v>
      </c>
      <c r="G35" s="5">
        <v>95</v>
      </c>
      <c r="H35" s="5">
        <f t="shared" si="4"/>
        <v>79.17</v>
      </c>
      <c r="I35" s="4">
        <f t="shared" si="6"/>
        <v>73.391884615384612</v>
      </c>
      <c r="J35" s="3" t="str">
        <f t="shared" si="5"/>
        <v>C</v>
      </c>
      <c r="L35"/>
      <c r="M35"/>
      <c r="N35"/>
    </row>
    <row r="36" spans="1:14">
      <c r="A36" s="3">
        <v>30</v>
      </c>
      <c r="B36" s="3">
        <f>INDEX(Reading!$A$8:$Z$57,MATCH(A36,Reading!$A$8:$A$57,0),13)</f>
        <v>25</v>
      </c>
      <c r="C36" s="5">
        <v>31.846153846153847</v>
      </c>
      <c r="D36" s="5">
        <f>INDEX(Lab!$A$9:$AA$57,MATCH(A36,Lab!$A$9:$A$57,0),27)</f>
        <v>70.535714285714292</v>
      </c>
      <c r="E36" s="5">
        <v>57.58</v>
      </c>
      <c r="F36" s="5">
        <f t="shared" si="3"/>
        <v>62.58</v>
      </c>
      <c r="G36" s="5">
        <v>95</v>
      </c>
      <c r="H36" s="5">
        <f t="shared" si="4"/>
        <v>70.08</v>
      </c>
      <c r="I36" s="4">
        <f t="shared" si="6"/>
        <v>62.577758241758239</v>
      </c>
      <c r="J36" s="3" t="str">
        <f t="shared" si="5"/>
        <v>D</v>
      </c>
      <c r="L36"/>
      <c r="M36"/>
      <c r="N36"/>
    </row>
    <row r="37" spans="1:14">
      <c r="A37" s="3">
        <v>31</v>
      </c>
      <c r="B37" s="3">
        <f>INDEX(Reading!$A$8:$Z$57,MATCH(A37,Reading!$A$8:$A$57,0),13)</f>
        <v>100</v>
      </c>
      <c r="C37" s="5">
        <v>40.769230769230766</v>
      </c>
      <c r="D37" s="5">
        <f>INDEX(Lab!$A$9:$AA$57,MATCH(A37,Lab!$A$9:$A$57,0),27)</f>
        <v>73.571428571428569</v>
      </c>
      <c r="E37" s="5">
        <v>87.88</v>
      </c>
      <c r="F37" s="5">
        <f t="shared" si="3"/>
        <v>92.88</v>
      </c>
      <c r="G37" s="5">
        <v>95</v>
      </c>
      <c r="H37" s="5">
        <f t="shared" si="4"/>
        <v>100</v>
      </c>
      <c r="I37" s="4">
        <f t="shared" si="6"/>
        <v>85.155208791208793</v>
      </c>
      <c r="J37" s="3" t="str">
        <f t="shared" si="5"/>
        <v>B</v>
      </c>
      <c r="L37"/>
      <c r="M37"/>
      <c r="N37"/>
    </row>
    <row r="38" spans="1:14">
      <c r="A38" s="3">
        <v>32</v>
      </c>
      <c r="B38" s="3">
        <f>INDEX(Reading!$A$8:$Z$57,MATCH(A38,Reading!$A$8:$A$57,0),13)</f>
        <v>100</v>
      </c>
      <c r="C38" s="5">
        <v>40.153846153846153</v>
      </c>
      <c r="D38" s="5">
        <f>INDEX(Lab!$A$9:$AA$57,MATCH(A38,Lab!$A$9:$A$57,0),27)</f>
        <v>91.428571428571431</v>
      </c>
      <c r="E38" s="5">
        <v>63.64</v>
      </c>
      <c r="F38" s="5">
        <f t="shared" si="3"/>
        <v>68.64</v>
      </c>
      <c r="G38" s="5">
        <v>95</v>
      </c>
      <c r="H38" s="5">
        <f t="shared" si="4"/>
        <v>76.14</v>
      </c>
      <c r="I38" s="4">
        <f t="shared" si="6"/>
        <v>77.814098901098902</v>
      </c>
      <c r="J38" s="3" t="str">
        <f t="shared" si="5"/>
        <v>C</v>
      </c>
      <c r="L38"/>
      <c r="M38"/>
      <c r="N38"/>
    </row>
    <row r="39" spans="1:14">
      <c r="A39" s="3">
        <v>33</v>
      </c>
      <c r="B39" s="3">
        <f>INDEX(Reading!$A$8:$Z$57,MATCH(A39,Reading!$A$8:$A$57,0),13)</f>
        <v>100</v>
      </c>
      <c r="C39" s="5">
        <v>40.769230769230766</v>
      </c>
      <c r="D39" s="5">
        <f>INDEX(Lab!$A$9:$AA$57,MATCH(A39,Lab!$A$9:$A$57,0),27)</f>
        <v>76.785714285714292</v>
      </c>
      <c r="E39" s="5">
        <v>72.73</v>
      </c>
      <c r="F39" s="5">
        <f t="shared" si="3"/>
        <v>77.73</v>
      </c>
      <c r="G39" s="5">
        <v>95</v>
      </c>
      <c r="H39" s="5">
        <f t="shared" si="4"/>
        <v>85.23</v>
      </c>
      <c r="I39" s="4">
        <f t="shared" si="6"/>
        <v>79.037565934065952</v>
      </c>
      <c r="J39" s="3" t="str">
        <f t="shared" si="5"/>
        <v>C</v>
      </c>
      <c r="L39"/>
      <c r="M39"/>
      <c r="N39"/>
    </row>
    <row r="40" spans="1:14">
      <c r="A40" s="3">
        <v>34</v>
      </c>
      <c r="B40" s="3">
        <f>INDEX(Reading!$A$8:$Z$57,MATCH(A40,Reading!$A$8:$A$57,0),13)</f>
        <v>100</v>
      </c>
      <c r="C40" s="5">
        <v>42.615384615384613</v>
      </c>
      <c r="D40" s="5">
        <f>INDEX(Lab!$A$9:$AA$57,MATCH(A40,Lab!$A$9:$A$57,0),27)</f>
        <v>80.714285714285708</v>
      </c>
      <c r="E40" s="5">
        <v>69.7</v>
      </c>
      <c r="F40" s="5">
        <f t="shared" si="3"/>
        <v>74.7</v>
      </c>
      <c r="G40" s="5">
        <v>95</v>
      </c>
      <c r="H40" s="5">
        <f t="shared" si="4"/>
        <v>82.2</v>
      </c>
      <c r="I40" s="4">
        <f t="shared" si="6"/>
        <v>78.644395604395598</v>
      </c>
      <c r="J40" s="3" t="str">
        <f t="shared" si="5"/>
        <v>C</v>
      </c>
      <c r="L40"/>
      <c r="M40"/>
      <c r="N40"/>
    </row>
    <row r="41" spans="1:14">
      <c r="A41" s="3">
        <v>35</v>
      </c>
      <c r="B41" s="3">
        <f>INDEX(Reading!$A$8:$Z$57,MATCH(A41,Reading!$A$8:$A$57,0),13)</f>
        <v>100</v>
      </c>
      <c r="C41" s="5">
        <v>38.61538461538462</v>
      </c>
      <c r="D41" s="5">
        <f>INDEX(Lab!$A$9:$AA$57,MATCH(A41,Lab!$A$9:$A$57,0),27)</f>
        <v>88.571428571428569</v>
      </c>
      <c r="E41" s="5">
        <v>78.790000000000006</v>
      </c>
      <c r="F41" s="5">
        <f t="shared" si="3"/>
        <v>83.79</v>
      </c>
      <c r="G41" s="5">
        <v>95</v>
      </c>
      <c r="H41" s="5">
        <f t="shared" si="4"/>
        <v>91.29</v>
      </c>
      <c r="I41" s="4">
        <f t="shared" si="6"/>
        <v>83.906324175824182</v>
      </c>
      <c r="J41" s="3" t="str">
        <f t="shared" si="5"/>
        <v>B</v>
      </c>
      <c r="L41"/>
      <c r="M41"/>
      <c r="N41"/>
    </row>
    <row r="42" spans="1:14">
      <c r="A42" s="3">
        <v>36</v>
      </c>
      <c r="B42" s="3">
        <f>INDEX(Reading!$A$8:$Z$57,MATCH(A42,Reading!$A$8:$A$57,0),13)</f>
        <v>100</v>
      </c>
      <c r="C42" s="5">
        <v>41.53846153846154</v>
      </c>
      <c r="D42" s="5">
        <f>INDEX(Lab!$A$9:$AA$57,MATCH(A42,Lab!$A$9:$A$57,0),27)</f>
        <v>88.928571428571431</v>
      </c>
      <c r="E42" s="5">
        <v>87.88</v>
      </c>
      <c r="F42" s="5">
        <f t="shared" si="3"/>
        <v>92.88</v>
      </c>
      <c r="G42" s="5">
        <v>95</v>
      </c>
      <c r="H42" s="5">
        <f t="shared" si="4"/>
        <v>100</v>
      </c>
      <c r="I42" s="4">
        <f t="shared" si="6"/>
        <v>88.303560439560442</v>
      </c>
      <c r="J42" s="3" t="str">
        <f t="shared" si="5"/>
        <v>B</v>
      </c>
      <c r="L42"/>
      <c r="M42"/>
      <c r="N42"/>
    </row>
    <row r="43" spans="1:14">
      <c r="A43" s="3">
        <v>37</v>
      </c>
      <c r="B43" s="3">
        <f>INDEX(Reading!$A$8:$Z$57,MATCH(A43,Reading!$A$8:$A$57,0),13)</f>
        <v>100</v>
      </c>
      <c r="C43" s="5">
        <v>41.692307692307686</v>
      </c>
      <c r="D43" s="5">
        <f>INDEX(Lab!$A$9:$AA$57,MATCH(A43,Lab!$A$9:$A$57,0),27)</f>
        <v>90.714285714285708</v>
      </c>
      <c r="E43" s="5">
        <v>93.94</v>
      </c>
      <c r="F43" s="5">
        <f t="shared" si="3"/>
        <v>98.94</v>
      </c>
      <c r="G43" s="5">
        <v>95</v>
      </c>
      <c r="H43" s="5">
        <f t="shared" si="4"/>
        <v>100</v>
      </c>
      <c r="I43" s="4">
        <f t="shared" si="6"/>
        <v>90.494087912087906</v>
      </c>
      <c r="J43" s="3" t="str">
        <f t="shared" si="5"/>
        <v>A</v>
      </c>
      <c r="L43"/>
      <c r="M43"/>
      <c r="N43"/>
    </row>
    <row r="44" spans="1:14">
      <c r="A44" s="3">
        <v>38</v>
      </c>
      <c r="B44" s="3">
        <f>INDEX(Reading!$A$8:$Z$57,MATCH(A44,Reading!$A$8:$A$57,0),13)</f>
        <v>100</v>
      </c>
      <c r="C44" s="5">
        <v>43.846153846153847</v>
      </c>
      <c r="D44" s="5">
        <f>INDEX(Lab!$A$9:$AA$57,MATCH(A44,Lab!$A$9:$A$57,0),27)</f>
        <v>87.5</v>
      </c>
      <c r="E44" s="5">
        <v>69.7</v>
      </c>
      <c r="F44" s="5">
        <f t="shared" si="3"/>
        <v>74.7</v>
      </c>
      <c r="G44" s="5">
        <v>95</v>
      </c>
      <c r="H44" s="5">
        <f t="shared" si="4"/>
        <v>82.2</v>
      </c>
      <c r="I44" s="4">
        <f t="shared" si="6"/>
        <v>80.124615384615382</v>
      </c>
      <c r="J44" s="3" t="str">
        <f t="shared" si="5"/>
        <v>B</v>
      </c>
      <c r="L44"/>
      <c r="M44"/>
      <c r="N44"/>
    </row>
    <row r="45" spans="1:14">
      <c r="A45" s="3">
        <v>39</v>
      </c>
      <c r="B45" s="3">
        <f>INDEX(Reading!$A$8:$Z$57,MATCH(A45,Reading!$A$8:$A$57,0),13)</f>
        <v>100</v>
      </c>
      <c r="C45" s="5">
        <v>38.61538461538462</v>
      </c>
      <c r="D45" s="5">
        <f>INDEX(Lab!$A$9:$AA$57,MATCH(A45,Lab!$A$9:$A$57,0),27)</f>
        <v>86.428571428571431</v>
      </c>
      <c r="E45" s="5">
        <v>84.85</v>
      </c>
      <c r="F45" s="5">
        <f t="shared" si="3"/>
        <v>89.85</v>
      </c>
      <c r="G45" s="5">
        <v>95</v>
      </c>
      <c r="H45" s="5">
        <f t="shared" si="4"/>
        <v>97.35</v>
      </c>
      <c r="I45" s="4">
        <f t="shared" si="6"/>
        <v>86.204752747252741</v>
      </c>
      <c r="J45" s="3" t="str">
        <f t="shared" si="5"/>
        <v>B</v>
      </c>
      <c r="L45"/>
      <c r="M45"/>
      <c r="N45"/>
    </row>
    <row r="46" spans="1:14">
      <c r="A46" s="3">
        <v>40</v>
      </c>
      <c r="B46" s="3">
        <f>INDEX(Reading!$A$8:$Z$57,MATCH(A46,Reading!$A$8:$A$57,0),13)</f>
        <v>100</v>
      </c>
      <c r="C46" s="5">
        <v>41.692307692307686</v>
      </c>
      <c r="D46" s="5">
        <f>INDEX(Lab!$A$9:$AA$57,MATCH(A46,Lab!$A$9:$A$57,0),27)</f>
        <v>89.642857142857139</v>
      </c>
      <c r="E46" s="5">
        <v>81.819999999999993</v>
      </c>
      <c r="F46" s="5">
        <f t="shared" si="3"/>
        <v>86.82</v>
      </c>
      <c r="G46" s="5">
        <v>95</v>
      </c>
      <c r="H46" s="5">
        <f t="shared" si="4"/>
        <v>94.32</v>
      </c>
      <c r="I46" s="4">
        <f t="shared" si="6"/>
        <v>85.791802197802184</v>
      </c>
      <c r="J46" s="3" t="str">
        <f t="shared" si="5"/>
        <v>B</v>
      </c>
      <c r="L46"/>
      <c r="M46"/>
      <c r="N46"/>
    </row>
    <row r="47" spans="1:14">
      <c r="A47" s="3">
        <v>41</v>
      </c>
      <c r="B47" s="3">
        <f>INDEX(Reading!$A$8:$Z$57,MATCH(A47,Reading!$A$8:$A$57,0),13)</f>
        <v>100</v>
      </c>
      <c r="C47" s="5">
        <v>42.615384615384613</v>
      </c>
      <c r="D47" s="5">
        <f>INDEX(Lab!$A$9:$AA$57,MATCH(A47,Lab!$A$9:$A$57,0),27)</f>
        <v>88.214285714285708</v>
      </c>
      <c r="E47" s="5">
        <v>84.85</v>
      </c>
      <c r="F47" s="5">
        <f t="shared" si="3"/>
        <v>89.85</v>
      </c>
      <c r="G47" s="5">
        <v>95</v>
      </c>
      <c r="H47" s="5">
        <f t="shared" si="4"/>
        <v>97.35</v>
      </c>
      <c r="I47" s="4">
        <f t="shared" si="6"/>
        <v>86.961895604395608</v>
      </c>
      <c r="J47" s="3" t="str">
        <f t="shared" si="5"/>
        <v>B</v>
      </c>
      <c r="L47"/>
      <c r="M47"/>
      <c r="N47"/>
    </row>
    <row r="48" spans="1:14">
      <c r="A48" s="3">
        <v>42</v>
      </c>
      <c r="B48" s="3">
        <f>INDEX(Reading!$A$8:$Z$57,MATCH(A48,Reading!$A$8:$A$57,0),13)</f>
        <v>100</v>
      </c>
      <c r="C48" s="5">
        <v>42.615384615384613</v>
      </c>
      <c r="D48" s="5">
        <f>INDEX(Lab!$A$9:$AA$57,MATCH(A48,Lab!$A$9:$A$57,0),27)</f>
        <v>91.428571428571431</v>
      </c>
      <c r="E48" s="5">
        <v>81.819999999999993</v>
      </c>
      <c r="F48" s="5">
        <f t="shared" si="3"/>
        <v>86.82</v>
      </c>
      <c r="G48" s="5">
        <v>95</v>
      </c>
      <c r="H48" s="5">
        <f t="shared" si="4"/>
        <v>94.32</v>
      </c>
      <c r="I48" s="4">
        <f t="shared" si="6"/>
        <v>86.24125274725273</v>
      </c>
      <c r="J48" s="3" t="str">
        <f t="shared" si="5"/>
        <v>B</v>
      </c>
      <c r="L48"/>
      <c r="M48"/>
      <c r="N48"/>
    </row>
    <row r="49" spans="1:14">
      <c r="A49" s="3">
        <v>43</v>
      </c>
      <c r="B49" s="3">
        <f>INDEX(Reading!$A$8:$Z$57,MATCH(A49,Reading!$A$8:$A$57,0),13)</f>
        <v>100</v>
      </c>
      <c r="C49" s="5">
        <v>41.07692307692308</v>
      </c>
      <c r="D49" s="5">
        <f>INDEX(Lab!$A$9:$AA$57,MATCH(A49,Lab!$A$9:$A$57,0),27)</f>
        <v>83.928571428571431</v>
      </c>
      <c r="E49" s="5">
        <v>93.94</v>
      </c>
      <c r="F49" s="5">
        <f t="shared" si="3"/>
        <v>98.94</v>
      </c>
      <c r="G49" s="5">
        <v>95</v>
      </c>
      <c r="H49" s="5">
        <f t="shared" si="4"/>
        <v>100</v>
      </c>
      <c r="I49" s="4">
        <f t="shared" si="6"/>
        <v>89.075406593406598</v>
      </c>
      <c r="J49" s="3" t="str">
        <f t="shared" si="5"/>
        <v>B</v>
      </c>
      <c r="L49"/>
      <c r="M49"/>
      <c r="N49"/>
    </row>
    <row r="50" spans="1:14">
      <c r="A50" s="3">
        <v>44</v>
      </c>
      <c r="B50" s="3">
        <f>INDEX(Reading!$A$8:$Z$57,MATCH(A50,Reading!$A$8:$A$57,0),13)</f>
        <v>100</v>
      </c>
      <c r="C50" s="5">
        <v>41.53846153846154</v>
      </c>
      <c r="D50" s="5">
        <f>INDEX(Lab!$A$9:$AA$57,MATCH(A50,Lab!$A$9:$A$57,0),27)</f>
        <v>93.214285714285708</v>
      </c>
      <c r="E50" s="5">
        <v>84.85</v>
      </c>
      <c r="F50" s="5">
        <f t="shared" si="3"/>
        <v>89.85</v>
      </c>
      <c r="G50" s="5">
        <v>95</v>
      </c>
      <c r="H50" s="5">
        <f t="shared" si="4"/>
        <v>97.35</v>
      </c>
      <c r="I50" s="4">
        <f t="shared" si="6"/>
        <v>87.854203296703304</v>
      </c>
      <c r="J50" s="3" t="str">
        <f t="shared" si="5"/>
        <v>B</v>
      </c>
      <c r="L50"/>
      <c r="M50"/>
      <c r="N50"/>
    </row>
    <row r="51" spans="1:14">
      <c r="A51" s="3">
        <v>45</v>
      </c>
      <c r="B51" s="3">
        <f>INDEX(Reading!$A$8:$Z$57,MATCH(A51,Reading!$A$8:$A$57,0),13)</f>
        <v>81</v>
      </c>
      <c r="C51" s="5">
        <v>42.615384615384613</v>
      </c>
      <c r="D51" s="5">
        <f>INDEX(Lab!$A$9:$AA$57,MATCH(A51,Lab!$A$9:$A$57,0),27)</f>
        <v>65</v>
      </c>
      <c r="E51" s="5">
        <v>84.85</v>
      </c>
      <c r="F51" s="5">
        <f t="shared" si="3"/>
        <v>89.85</v>
      </c>
      <c r="G51" s="5">
        <v>95</v>
      </c>
      <c r="H51" s="5">
        <f t="shared" si="4"/>
        <v>97.35</v>
      </c>
      <c r="I51" s="4">
        <f t="shared" si="6"/>
        <v>80.419038461538463</v>
      </c>
      <c r="J51" s="3" t="str">
        <f t="shared" si="5"/>
        <v>B</v>
      </c>
      <c r="L51"/>
      <c r="M51"/>
      <c r="N51"/>
    </row>
    <row r="52" spans="1:14">
      <c r="A52" s="3">
        <v>46</v>
      </c>
      <c r="B52" s="3">
        <f>INDEX(Reading!$A$8:$Z$57,MATCH(A52,Reading!$A$8:$A$57,0),13)</f>
        <v>100</v>
      </c>
      <c r="C52" s="5">
        <v>43.846153846153847</v>
      </c>
      <c r="D52" s="5">
        <f>INDEX(Lab!$A$9:$AA$57,MATCH(A52,Lab!$A$9:$A$57,0),27)</f>
        <v>89.642857142857139</v>
      </c>
      <c r="E52" s="5">
        <v>81.819999999999993</v>
      </c>
      <c r="F52" s="5">
        <f t="shared" si="3"/>
        <v>86.82</v>
      </c>
      <c r="G52" s="5">
        <v>95</v>
      </c>
      <c r="H52" s="5">
        <f t="shared" si="4"/>
        <v>94.32</v>
      </c>
      <c r="I52" s="4">
        <f t="shared" si="6"/>
        <v>86.007186813186806</v>
      </c>
      <c r="J52" s="3" t="str">
        <f t="shared" si="5"/>
        <v>B</v>
      </c>
      <c r="L52"/>
      <c r="M52"/>
      <c r="N52"/>
    </row>
    <row r="53" spans="1:14">
      <c r="A53" s="3">
        <v>47</v>
      </c>
      <c r="B53" s="3">
        <f>INDEX(Reading!$A$8:$Z$57,MATCH(A53,Reading!$A$8:$A$57,0),13)</f>
        <v>75</v>
      </c>
      <c r="C53" s="5">
        <v>35.384615384615387</v>
      </c>
      <c r="D53" s="5">
        <f>INDEX(Lab!$A$9:$AA$57,MATCH(A53,Lab!$A$9:$A$57,0),27)</f>
        <v>73.571428571428569</v>
      </c>
      <c r="E53" s="5">
        <v>63.64</v>
      </c>
      <c r="F53" s="5">
        <f t="shared" si="3"/>
        <v>68.64</v>
      </c>
      <c r="G53" s="5">
        <v>95</v>
      </c>
      <c r="H53" s="5">
        <f t="shared" si="4"/>
        <v>76.14</v>
      </c>
      <c r="I53" s="4">
        <f t="shared" si="6"/>
        <v>71.265747252747246</v>
      </c>
      <c r="J53" s="3" t="str">
        <f t="shared" si="5"/>
        <v>C</v>
      </c>
      <c r="L53"/>
      <c r="M53"/>
      <c r="N53"/>
    </row>
    <row r="54" spans="1:14">
      <c r="A54" s="3">
        <v>48</v>
      </c>
      <c r="B54" s="3">
        <f>INDEX(Reading!$A$8:$Z$57,MATCH(A54,Reading!$A$8:$A$57,0),13)</f>
        <v>100</v>
      </c>
      <c r="C54" s="5">
        <v>35.384615384615387</v>
      </c>
      <c r="D54" s="5">
        <f>INDEX(Lab!$A$9:$AA$57,MATCH(A54,Lab!$A$9:$A$57,0),27)</f>
        <v>83.571428571428569</v>
      </c>
      <c r="E54" s="5">
        <v>78.790000000000006</v>
      </c>
      <c r="F54" s="5">
        <f t="shared" si="3"/>
        <v>83.79</v>
      </c>
      <c r="G54" s="5">
        <v>95</v>
      </c>
      <c r="H54" s="5">
        <f t="shared" si="4"/>
        <v>91.29</v>
      </c>
      <c r="I54" s="4">
        <f t="shared" si="6"/>
        <v>82.583247252747256</v>
      </c>
      <c r="J54" s="3" t="str">
        <f t="shared" si="5"/>
        <v>B</v>
      </c>
      <c r="L54"/>
      <c r="M54"/>
      <c r="N54"/>
    </row>
    <row r="55" spans="1:14">
      <c r="A55" s="3">
        <v>49</v>
      </c>
      <c r="B55" s="3">
        <f>INDEX(Reading!$A$8:$Z$57,MATCH(A55,Reading!$A$8:$A$57,0),13)</f>
        <v>100</v>
      </c>
      <c r="C55" s="5">
        <v>41.53846153846154</v>
      </c>
      <c r="D55" s="5">
        <f>INDEX(Lab!$A$9:$AA$57,MATCH(A55,Lab!$A$9:$A$57,0),27)</f>
        <v>88.928571428571431</v>
      </c>
      <c r="E55" s="5">
        <v>63.64</v>
      </c>
      <c r="F55" s="5">
        <f t="shared" si="3"/>
        <v>68.64</v>
      </c>
      <c r="G55" s="5">
        <v>95</v>
      </c>
      <c r="H55" s="5">
        <f t="shared" si="4"/>
        <v>76.14</v>
      </c>
      <c r="I55" s="4">
        <f t="shared" si="6"/>
        <v>77.452560439560443</v>
      </c>
      <c r="J55" s="3" t="str">
        <f t="shared" si="5"/>
        <v>C</v>
      </c>
      <c r="L55"/>
      <c r="M55"/>
      <c r="N55"/>
    </row>
    <row r="56" spans="1:14">
      <c r="A56" s="3">
        <v>50</v>
      </c>
      <c r="B56" s="3">
        <f>INDEX(Reading!$A$8:$Z$57,MATCH(A56,Reading!$A$8:$A$57,0),13)</f>
        <v>100</v>
      </c>
      <c r="C56" s="5">
        <v>41.53846153846154</v>
      </c>
      <c r="D56" s="5">
        <f>INDEX(Lab!$A$9:$AA$57,MATCH(A56,Lab!$A$9:$A$57,0),27)</f>
        <v>91.071428571428569</v>
      </c>
      <c r="E56" s="5">
        <v>93.94</v>
      </c>
      <c r="F56" s="5">
        <f t="shared" si="3"/>
        <v>98.94</v>
      </c>
      <c r="G56" s="5">
        <v>95</v>
      </c>
      <c r="H56" s="5">
        <f t="shared" si="4"/>
        <v>100</v>
      </c>
      <c r="I56" s="4">
        <f t="shared" si="6"/>
        <v>90.550131868131871</v>
      </c>
      <c r="J56" s="3" t="str">
        <f t="shared" si="5"/>
        <v>A</v>
      </c>
      <c r="L56"/>
      <c r="M56"/>
      <c r="N56"/>
    </row>
  </sheetData>
  <sheetProtection selectLockedCells="1" selectUnlockedCells="1"/>
  <sortState xmlns:xlrd2="http://schemas.microsoft.com/office/spreadsheetml/2017/richdata2" ref="A10:AG103">
    <sortCondition ref="I10:I103"/>
  </sortState>
  <printOptions gridLines="1"/>
  <pageMargins left="0.5" right="0.5" top="0.75" bottom="0.5" header="0.51180555555555551" footer="0.51180555555555551"/>
  <pageSetup scale="8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zoomScaleNormal="100" workbookViewId="0">
      <pane xSplit="1" ySplit="7" topLeftCell="B8" activePane="bottomRight" state="frozen"/>
      <selection pane="topRight" activeCell="D1" sqref="D1"/>
      <selection pane="bottomLeft" activeCell="A10" sqref="A10"/>
      <selection pane="bottomRight" activeCell="A7" sqref="A7"/>
    </sheetView>
  </sheetViews>
  <sheetFormatPr defaultColWidth="11.42578125" defaultRowHeight="12.75"/>
  <cols>
    <col min="1" max="1" width="10" style="20" bestFit="1" customWidth="1"/>
    <col min="2" max="12" width="8.5703125" style="29" bestFit="1" customWidth="1"/>
    <col min="13" max="13" width="6.140625" style="29" bestFit="1" customWidth="1"/>
    <col min="14" max="16384" width="11.42578125" style="29"/>
  </cols>
  <sheetData>
    <row r="1" spans="1:13" s="23" customFormat="1">
      <c r="A1" s="7" t="s">
        <v>95</v>
      </c>
      <c r="B1" s="40" t="s">
        <v>90</v>
      </c>
      <c r="C1" s="39" t="s">
        <v>1</v>
      </c>
      <c r="D1" s="39" t="s">
        <v>2</v>
      </c>
      <c r="E1" s="39" t="s">
        <v>3</v>
      </c>
      <c r="F1" s="39" t="s">
        <v>91</v>
      </c>
      <c r="G1" s="39" t="s">
        <v>4</v>
      </c>
      <c r="H1" s="39" t="s">
        <v>5</v>
      </c>
      <c r="I1" s="39" t="s">
        <v>6</v>
      </c>
      <c r="J1" s="39" t="s">
        <v>92</v>
      </c>
      <c r="K1" s="39" t="s">
        <v>93</v>
      </c>
      <c r="L1" s="23" t="s">
        <v>94</v>
      </c>
      <c r="M1" s="32" t="s">
        <v>25</v>
      </c>
    </row>
    <row r="2" spans="1:13" s="25" customFormat="1">
      <c r="A2" s="20"/>
      <c r="M2" s="31"/>
    </row>
    <row r="3" spans="1:13" s="25" customFormat="1">
      <c r="A3" s="27" t="s">
        <v>32</v>
      </c>
      <c r="B3" s="25">
        <v>100</v>
      </c>
      <c r="C3" s="25">
        <v>100</v>
      </c>
      <c r="D3" s="25">
        <v>100</v>
      </c>
      <c r="E3" s="25">
        <v>100</v>
      </c>
      <c r="M3" s="33">
        <f>SUM(B3:L3)</f>
        <v>400</v>
      </c>
    </row>
    <row r="4" spans="1:13">
      <c r="A4" s="27" t="s">
        <v>34</v>
      </c>
      <c r="B4" s="5">
        <f t="shared" ref="B4:M4" si="0">MAX(B8:B56)</f>
        <v>100</v>
      </c>
      <c r="C4" s="5">
        <f t="shared" si="0"/>
        <v>100</v>
      </c>
      <c r="D4" s="5">
        <f t="shared" si="0"/>
        <v>100</v>
      </c>
      <c r="E4" s="5">
        <f t="shared" si="0"/>
        <v>100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100</v>
      </c>
    </row>
    <row r="5" spans="1:13">
      <c r="A5" s="27" t="s">
        <v>36</v>
      </c>
      <c r="B5" s="4">
        <f t="shared" ref="B5:M5" si="1">AVERAGE(B8:B56)</f>
        <v>95.744680851063833</v>
      </c>
      <c r="C5" s="4">
        <f t="shared" si="1"/>
        <v>100</v>
      </c>
      <c r="D5" s="4">
        <f t="shared" si="1"/>
        <v>97.826086956521735</v>
      </c>
      <c r="E5" s="4">
        <f t="shared" si="1"/>
        <v>94.127659574468083</v>
      </c>
      <c r="F5" s="4" t="e">
        <f t="shared" si="1"/>
        <v>#DIV/0!</v>
      </c>
      <c r="G5" s="4" t="e">
        <f t="shared" si="1"/>
        <v>#DIV/0!</v>
      </c>
      <c r="H5" s="4" t="e">
        <f t="shared" si="1"/>
        <v>#DIV/0!</v>
      </c>
      <c r="I5" s="4" t="e">
        <f t="shared" si="1"/>
        <v>#DIV/0!</v>
      </c>
      <c r="J5" s="4" t="e">
        <f t="shared" si="1"/>
        <v>#DIV/0!</v>
      </c>
      <c r="K5" s="4" t="e">
        <f t="shared" si="1"/>
        <v>#DIV/0!</v>
      </c>
      <c r="L5" s="4" t="e">
        <f t="shared" si="1"/>
        <v>#DIV/0!</v>
      </c>
      <c r="M5" s="4">
        <f t="shared" si="1"/>
        <v>93.875</v>
      </c>
    </row>
    <row r="6" spans="1:13">
      <c r="A6" s="26" t="s">
        <v>38</v>
      </c>
      <c r="B6" s="5">
        <f t="shared" ref="B6:M6" si="2">MIN(B8:B56)</f>
        <v>0</v>
      </c>
      <c r="C6" s="5">
        <f t="shared" si="2"/>
        <v>100</v>
      </c>
      <c r="D6" s="5">
        <f t="shared" si="2"/>
        <v>0</v>
      </c>
      <c r="E6" s="5">
        <f t="shared" si="2"/>
        <v>0</v>
      </c>
      <c r="F6" s="5">
        <f t="shared" si="2"/>
        <v>0</v>
      </c>
      <c r="G6" s="5">
        <f t="shared" si="2"/>
        <v>0</v>
      </c>
      <c r="H6" s="5">
        <f t="shared" si="2"/>
        <v>0</v>
      </c>
      <c r="I6" s="5">
        <f t="shared" si="2"/>
        <v>0</v>
      </c>
      <c r="J6" s="5">
        <f t="shared" si="2"/>
        <v>0</v>
      </c>
      <c r="K6" s="5">
        <f t="shared" si="2"/>
        <v>0</v>
      </c>
      <c r="L6" s="5">
        <f t="shared" si="2"/>
        <v>0</v>
      </c>
      <c r="M6" s="5">
        <f t="shared" si="2"/>
        <v>25</v>
      </c>
    </row>
    <row r="7" spans="1:13">
      <c r="B7" s="30"/>
      <c r="D7" s="36"/>
      <c r="J7" s="37"/>
      <c r="M7" s="31"/>
    </row>
    <row r="8" spans="1:13">
      <c r="A8" s="20">
        <v>1</v>
      </c>
      <c r="B8" s="29">
        <v>100</v>
      </c>
      <c r="C8" s="29">
        <v>100</v>
      </c>
      <c r="D8" s="29">
        <v>100</v>
      </c>
      <c r="E8" s="29">
        <v>100</v>
      </c>
      <c r="M8" s="41">
        <f t="shared" ref="M8:M55" si="3">SUM(B8:L8)/$M$3*100</f>
        <v>100</v>
      </c>
    </row>
    <row r="9" spans="1:13">
      <c r="A9" s="20">
        <v>2</v>
      </c>
      <c r="B9" s="29">
        <v>100</v>
      </c>
      <c r="C9" s="29">
        <v>100</v>
      </c>
      <c r="D9" s="29">
        <v>100</v>
      </c>
      <c r="E9" s="29">
        <v>100</v>
      </c>
      <c r="M9" s="41">
        <f t="shared" si="3"/>
        <v>100</v>
      </c>
    </row>
    <row r="10" spans="1:13">
      <c r="A10" s="20">
        <v>3</v>
      </c>
      <c r="B10" s="29">
        <v>100</v>
      </c>
      <c r="C10" s="29">
        <v>100</v>
      </c>
      <c r="D10" s="29">
        <v>100</v>
      </c>
      <c r="E10" s="29">
        <v>100</v>
      </c>
      <c r="M10" s="41">
        <f t="shared" si="3"/>
        <v>100</v>
      </c>
    </row>
    <row r="11" spans="1:13">
      <c r="A11" s="20">
        <v>5</v>
      </c>
      <c r="B11" s="29">
        <v>100</v>
      </c>
      <c r="D11" s="29">
        <v>100</v>
      </c>
      <c r="E11" s="29">
        <v>100</v>
      </c>
      <c r="M11" s="41">
        <f t="shared" si="3"/>
        <v>75</v>
      </c>
    </row>
    <row r="12" spans="1:13">
      <c r="A12" s="20">
        <v>6</v>
      </c>
      <c r="B12" s="29">
        <v>100</v>
      </c>
      <c r="C12" s="29">
        <v>100</v>
      </c>
      <c r="D12" s="29">
        <v>100</v>
      </c>
      <c r="E12" s="29">
        <v>64</v>
      </c>
      <c r="M12" s="41">
        <f t="shared" si="3"/>
        <v>91</v>
      </c>
    </row>
    <row r="13" spans="1:13">
      <c r="A13" s="20">
        <v>7</v>
      </c>
      <c r="B13" s="29">
        <v>100</v>
      </c>
      <c r="E13" s="29">
        <v>100</v>
      </c>
      <c r="M13" s="41">
        <f t="shared" si="3"/>
        <v>50</v>
      </c>
    </row>
    <row r="14" spans="1:13">
      <c r="A14" s="20">
        <v>8</v>
      </c>
      <c r="B14" s="29">
        <v>100</v>
      </c>
      <c r="C14" s="29">
        <v>100</v>
      </c>
      <c r="D14" s="29">
        <v>100</v>
      </c>
      <c r="E14" s="29">
        <v>100</v>
      </c>
      <c r="M14" s="41">
        <f t="shared" si="3"/>
        <v>100</v>
      </c>
    </row>
    <row r="15" spans="1:13">
      <c r="A15" s="20">
        <v>9</v>
      </c>
      <c r="B15" s="29">
        <v>100</v>
      </c>
      <c r="C15" s="29">
        <v>100</v>
      </c>
      <c r="D15" s="29">
        <v>100</v>
      </c>
      <c r="E15" s="29">
        <v>100</v>
      </c>
      <c r="M15" s="41">
        <f t="shared" si="3"/>
        <v>100</v>
      </c>
    </row>
    <row r="16" spans="1:13">
      <c r="A16" s="20">
        <v>10</v>
      </c>
      <c r="B16" s="29">
        <v>100</v>
      </c>
      <c r="C16" s="29">
        <v>100</v>
      </c>
      <c r="D16" s="29">
        <v>100</v>
      </c>
      <c r="E16" s="29">
        <v>100</v>
      </c>
      <c r="M16" s="41">
        <f t="shared" si="3"/>
        <v>100</v>
      </c>
    </row>
    <row r="17" spans="1:13">
      <c r="A17" s="20">
        <v>11</v>
      </c>
      <c r="B17" s="29">
        <v>100</v>
      </c>
      <c r="C17" s="29">
        <v>100</v>
      </c>
      <c r="D17" s="29">
        <v>100</v>
      </c>
      <c r="E17" s="29">
        <v>100</v>
      </c>
      <c r="M17" s="41">
        <f t="shared" si="3"/>
        <v>100</v>
      </c>
    </row>
    <row r="18" spans="1:13">
      <c r="A18" s="20">
        <v>12</v>
      </c>
      <c r="B18" s="29">
        <v>100</v>
      </c>
      <c r="C18" s="29">
        <v>100</v>
      </c>
      <c r="D18" s="29">
        <v>100</v>
      </c>
      <c r="E18" s="29">
        <v>100</v>
      </c>
      <c r="M18" s="41">
        <f t="shared" si="3"/>
        <v>100</v>
      </c>
    </row>
    <row r="19" spans="1:13">
      <c r="A19" s="20">
        <v>13</v>
      </c>
      <c r="B19" s="29">
        <v>100</v>
      </c>
      <c r="C19" s="29">
        <v>100</v>
      </c>
      <c r="D19" s="29">
        <v>100</v>
      </c>
      <c r="E19" s="29">
        <v>100</v>
      </c>
      <c r="M19" s="41">
        <f t="shared" si="3"/>
        <v>100</v>
      </c>
    </row>
    <row r="20" spans="1:13">
      <c r="A20" s="20">
        <v>14</v>
      </c>
      <c r="B20" s="29">
        <v>100</v>
      </c>
      <c r="C20" s="29">
        <v>100</v>
      </c>
      <c r="D20" s="29">
        <v>100</v>
      </c>
      <c r="E20" s="29">
        <v>100</v>
      </c>
      <c r="M20" s="41">
        <f t="shared" si="3"/>
        <v>100</v>
      </c>
    </row>
    <row r="21" spans="1:13">
      <c r="A21" s="20">
        <v>15</v>
      </c>
      <c r="B21" s="29">
        <v>100</v>
      </c>
      <c r="C21" s="29">
        <v>100</v>
      </c>
      <c r="D21" s="29">
        <v>100</v>
      </c>
      <c r="E21" s="29">
        <v>100</v>
      </c>
      <c r="M21" s="41">
        <f t="shared" si="3"/>
        <v>100</v>
      </c>
    </row>
    <row r="22" spans="1:13">
      <c r="A22" s="20">
        <v>16</v>
      </c>
      <c r="B22" s="29">
        <v>100</v>
      </c>
      <c r="C22" s="29">
        <v>100</v>
      </c>
      <c r="D22" s="29">
        <v>100</v>
      </c>
      <c r="E22" s="29">
        <v>100</v>
      </c>
      <c r="M22" s="41">
        <f t="shared" si="3"/>
        <v>100</v>
      </c>
    </row>
    <row r="23" spans="1:13">
      <c r="A23" s="20">
        <v>17</v>
      </c>
      <c r="B23" s="29">
        <v>100</v>
      </c>
      <c r="C23" s="29">
        <v>100</v>
      </c>
      <c r="D23" s="29">
        <v>0</v>
      </c>
      <c r="E23" s="29">
        <v>100</v>
      </c>
      <c r="M23" s="41">
        <f t="shared" si="3"/>
        <v>75</v>
      </c>
    </row>
    <row r="24" spans="1:13">
      <c r="A24" s="20">
        <v>19</v>
      </c>
      <c r="B24" s="29">
        <v>100</v>
      </c>
      <c r="C24" s="29">
        <v>100</v>
      </c>
      <c r="D24" s="29">
        <v>100</v>
      </c>
      <c r="E24" s="29">
        <v>100</v>
      </c>
      <c r="M24" s="41">
        <f t="shared" si="3"/>
        <v>100</v>
      </c>
    </row>
    <row r="25" spans="1:13">
      <c r="A25" s="20">
        <v>20</v>
      </c>
      <c r="B25" s="29">
        <v>100</v>
      </c>
      <c r="C25" s="29">
        <v>100</v>
      </c>
      <c r="D25" s="29">
        <v>100</v>
      </c>
      <c r="E25" s="29">
        <v>100</v>
      </c>
      <c r="M25" s="41">
        <f t="shared" si="3"/>
        <v>100</v>
      </c>
    </row>
    <row r="26" spans="1:13">
      <c r="A26" s="20">
        <v>21</v>
      </c>
      <c r="B26" s="29">
        <v>100</v>
      </c>
      <c r="C26" s="29">
        <v>100</v>
      </c>
      <c r="D26" s="29">
        <v>100</v>
      </c>
      <c r="M26" s="41">
        <f t="shared" si="3"/>
        <v>75</v>
      </c>
    </row>
    <row r="27" spans="1:13">
      <c r="A27" s="20">
        <v>22</v>
      </c>
      <c r="B27" s="29">
        <v>100</v>
      </c>
      <c r="C27" s="29">
        <v>100</v>
      </c>
      <c r="D27" s="29">
        <v>100</v>
      </c>
      <c r="E27" s="29">
        <v>100</v>
      </c>
      <c r="M27" s="41">
        <f t="shared" si="3"/>
        <v>100</v>
      </c>
    </row>
    <row r="28" spans="1:13">
      <c r="A28" s="20">
        <v>23</v>
      </c>
      <c r="B28" s="29">
        <v>100</v>
      </c>
      <c r="C28" s="29">
        <v>100</v>
      </c>
      <c r="D28" s="29">
        <v>100</v>
      </c>
      <c r="E28" s="29">
        <v>100</v>
      </c>
      <c r="M28" s="41">
        <f t="shared" si="3"/>
        <v>100</v>
      </c>
    </row>
    <row r="29" spans="1:13">
      <c r="A29" s="20">
        <v>24</v>
      </c>
      <c r="B29" s="29">
        <v>100</v>
      </c>
      <c r="C29" s="29">
        <v>100</v>
      </c>
      <c r="D29" s="29">
        <v>100</v>
      </c>
      <c r="E29" s="29">
        <v>100</v>
      </c>
      <c r="M29" s="41">
        <f t="shared" si="3"/>
        <v>100</v>
      </c>
    </row>
    <row r="30" spans="1:13">
      <c r="A30" s="20">
        <v>25</v>
      </c>
      <c r="B30" s="29">
        <v>100</v>
      </c>
      <c r="C30" s="29">
        <v>100</v>
      </c>
      <c r="D30" s="29">
        <v>100</v>
      </c>
      <c r="E30" s="29">
        <v>100</v>
      </c>
      <c r="M30" s="41">
        <f t="shared" si="3"/>
        <v>100</v>
      </c>
    </row>
    <row r="31" spans="1:13">
      <c r="A31" s="20">
        <v>26</v>
      </c>
      <c r="B31" s="29">
        <v>0</v>
      </c>
      <c r="C31" s="29">
        <v>100</v>
      </c>
      <c r="D31" s="29">
        <v>100</v>
      </c>
      <c r="E31" s="29">
        <v>36</v>
      </c>
      <c r="M31" s="41">
        <f t="shared" si="3"/>
        <v>59</v>
      </c>
    </row>
    <row r="32" spans="1:13">
      <c r="A32" s="20">
        <v>27</v>
      </c>
      <c r="B32" s="29">
        <v>100</v>
      </c>
      <c r="C32" s="29">
        <v>100</v>
      </c>
      <c r="D32" s="29">
        <v>100</v>
      </c>
      <c r="E32" s="29">
        <v>100</v>
      </c>
      <c r="M32" s="41">
        <f t="shared" si="3"/>
        <v>100</v>
      </c>
    </row>
    <row r="33" spans="1:13">
      <c r="A33" s="20">
        <v>28</v>
      </c>
      <c r="B33" s="29">
        <v>100</v>
      </c>
      <c r="C33" s="29">
        <v>100</v>
      </c>
      <c r="D33" s="29">
        <v>100</v>
      </c>
      <c r="E33" s="29">
        <v>100</v>
      </c>
      <c r="M33" s="41">
        <f t="shared" si="3"/>
        <v>100</v>
      </c>
    </row>
    <row r="34" spans="1:13">
      <c r="A34" s="20">
        <v>29</v>
      </c>
      <c r="B34" s="29">
        <v>100</v>
      </c>
      <c r="C34" s="29">
        <v>100</v>
      </c>
      <c r="D34" s="29">
        <v>100</v>
      </c>
      <c r="E34" s="29">
        <v>100</v>
      </c>
      <c r="M34" s="41">
        <f t="shared" si="3"/>
        <v>100</v>
      </c>
    </row>
    <row r="35" spans="1:13">
      <c r="A35" s="20">
        <v>30</v>
      </c>
      <c r="B35" s="29">
        <v>0</v>
      </c>
      <c r="C35" s="29">
        <v>100</v>
      </c>
      <c r="E35" s="29">
        <v>0</v>
      </c>
      <c r="M35" s="41">
        <f t="shared" si="3"/>
        <v>25</v>
      </c>
    </row>
    <row r="36" spans="1:13">
      <c r="A36" s="20">
        <v>31</v>
      </c>
      <c r="B36" s="29">
        <v>100</v>
      </c>
      <c r="C36" s="29">
        <v>100</v>
      </c>
      <c r="D36" s="29">
        <v>100</v>
      </c>
      <c r="E36" s="29">
        <v>100</v>
      </c>
      <c r="M36" s="41">
        <f t="shared" si="3"/>
        <v>100</v>
      </c>
    </row>
    <row r="37" spans="1:13">
      <c r="A37" s="20">
        <v>32</v>
      </c>
      <c r="B37" s="29">
        <v>100</v>
      </c>
      <c r="C37" s="29">
        <v>100</v>
      </c>
      <c r="D37" s="29">
        <v>100</v>
      </c>
      <c r="E37" s="29">
        <v>100</v>
      </c>
      <c r="M37" s="41">
        <f t="shared" si="3"/>
        <v>100</v>
      </c>
    </row>
    <row r="38" spans="1:13">
      <c r="A38" s="20">
        <v>33</v>
      </c>
      <c r="B38" s="29">
        <v>100</v>
      </c>
      <c r="C38" s="29">
        <v>100</v>
      </c>
      <c r="D38" s="29">
        <v>100</v>
      </c>
      <c r="E38" s="29">
        <v>100</v>
      </c>
      <c r="M38" s="41">
        <f t="shared" si="3"/>
        <v>100</v>
      </c>
    </row>
    <row r="39" spans="1:13">
      <c r="A39" s="20">
        <v>34</v>
      </c>
      <c r="B39" s="29">
        <v>100</v>
      </c>
      <c r="C39" s="29">
        <v>100</v>
      </c>
      <c r="D39" s="29">
        <v>100</v>
      </c>
      <c r="E39" s="29">
        <v>100</v>
      </c>
      <c r="M39" s="41">
        <f t="shared" si="3"/>
        <v>100</v>
      </c>
    </row>
    <row r="40" spans="1:13">
      <c r="A40" s="20">
        <v>35</v>
      </c>
      <c r="B40" s="29">
        <v>100</v>
      </c>
      <c r="C40" s="29">
        <v>100</v>
      </c>
      <c r="D40" s="29">
        <v>100</v>
      </c>
      <c r="E40" s="29">
        <v>100</v>
      </c>
      <c r="M40" s="41">
        <f t="shared" si="3"/>
        <v>100</v>
      </c>
    </row>
    <row r="41" spans="1:13">
      <c r="A41" s="20">
        <v>36</v>
      </c>
      <c r="B41" s="29">
        <v>100</v>
      </c>
      <c r="C41" s="29">
        <v>100</v>
      </c>
      <c r="D41" s="29">
        <v>100</v>
      </c>
      <c r="E41" s="29">
        <v>100</v>
      </c>
      <c r="M41" s="41">
        <f t="shared" si="3"/>
        <v>100</v>
      </c>
    </row>
    <row r="42" spans="1:13">
      <c r="A42" s="20">
        <v>37</v>
      </c>
      <c r="B42" s="29">
        <v>100</v>
      </c>
      <c r="C42" s="29">
        <v>100</v>
      </c>
      <c r="D42" s="29">
        <v>100</v>
      </c>
      <c r="E42" s="29">
        <v>100</v>
      </c>
      <c r="M42" s="41">
        <f t="shared" si="3"/>
        <v>100</v>
      </c>
    </row>
    <row r="43" spans="1:13">
      <c r="A43" s="20">
        <v>38</v>
      </c>
      <c r="B43" s="29">
        <v>100</v>
      </c>
      <c r="C43" s="29">
        <v>100</v>
      </c>
      <c r="D43" s="29">
        <v>100</v>
      </c>
      <c r="E43" s="29">
        <v>100</v>
      </c>
      <c r="M43" s="41">
        <f t="shared" si="3"/>
        <v>100</v>
      </c>
    </row>
    <row r="44" spans="1:13">
      <c r="A44" s="20">
        <v>39</v>
      </c>
      <c r="B44" s="29">
        <v>100</v>
      </c>
      <c r="C44" s="29">
        <v>100</v>
      </c>
      <c r="D44" s="29">
        <v>100</v>
      </c>
      <c r="E44" s="29">
        <v>100</v>
      </c>
      <c r="M44" s="41">
        <f t="shared" si="3"/>
        <v>100</v>
      </c>
    </row>
    <row r="45" spans="1:13">
      <c r="A45" s="20">
        <v>40</v>
      </c>
      <c r="B45" s="29">
        <v>100</v>
      </c>
      <c r="C45" s="29">
        <v>100</v>
      </c>
      <c r="D45" s="29">
        <v>100</v>
      </c>
      <c r="E45" s="29">
        <v>100</v>
      </c>
      <c r="M45" s="41">
        <f t="shared" si="3"/>
        <v>100</v>
      </c>
    </row>
    <row r="46" spans="1:13">
      <c r="A46" s="20">
        <v>41</v>
      </c>
      <c r="B46" s="29">
        <v>100</v>
      </c>
      <c r="C46" s="29">
        <v>100</v>
      </c>
      <c r="D46" s="29">
        <v>100</v>
      </c>
      <c r="E46" s="29">
        <v>100</v>
      </c>
      <c r="M46" s="41">
        <f t="shared" si="3"/>
        <v>100</v>
      </c>
    </row>
    <row r="47" spans="1:13">
      <c r="A47" s="20">
        <v>42</v>
      </c>
      <c r="B47" s="29">
        <v>100</v>
      </c>
      <c r="C47" s="29">
        <v>100</v>
      </c>
      <c r="D47" s="29">
        <v>100</v>
      </c>
      <c r="E47" s="29">
        <v>100</v>
      </c>
      <c r="M47" s="41">
        <f t="shared" si="3"/>
        <v>100</v>
      </c>
    </row>
    <row r="48" spans="1:13">
      <c r="A48" s="20">
        <v>43</v>
      </c>
      <c r="B48" s="29">
        <v>100</v>
      </c>
      <c r="C48" s="29">
        <v>100</v>
      </c>
      <c r="D48" s="29">
        <v>100</v>
      </c>
      <c r="E48" s="29">
        <v>100</v>
      </c>
      <c r="M48" s="41">
        <f t="shared" si="3"/>
        <v>100</v>
      </c>
    </row>
    <row r="49" spans="1:13">
      <c r="A49" s="20">
        <v>44</v>
      </c>
      <c r="B49" s="29">
        <v>100</v>
      </c>
      <c r="C49" s="29">
        <v>100</v>
      </c>
      <c r="D49" s="29">
        <v>100</v>
      </c>
      <c r="E49" s="29">
        <v>100</v>
      </c>
      <c r="M49" s="41">
        <f t="shared" si="3"/>
        <v>100</v>
      </c>
    </row>
    <row r="50" spans="1:13">
      <c r="A50" s="20">
        <v>45</v>
      </c>
      <c r="B50" s="29">
        <v>100</v>
      </c>
      <c r="C50" s="29">
        <v>100</v>
      </c>
      <c r="D50" s="29">
        <v>100</v>
      </c>
      <c r="E50" s="29">
        <v>24</v>
      </c>
      <c r="M50" s="41">
        <f t="shared" si="3"/>
        <v>81</v>
      </c>
    </row>
    <row r="51" spans="1:13">
      <c r="A51" s="20">
        <v>46</v>
      </c>
      <c r="B51" s="29">
        <v>100</v>
      </c>
      <c r="C51" s="29">
        <v>100</v>
      </c>
      <c r="D51" s="29">
        <v>100</v>
      </c>
      <c r="E51" s="29">
        <v>100</v>
      </c>
      <c r="M51" s="41">
        <f t="shared" si="3"/>
        <v>100</v>
      </c>
    </row>
    <row r="52" spans="1:13">
      <c r="A52" s="20">
        <v>47</v>
      </c>
      <c r="C52" s="29">
        <v>100</v>
      </c>
      <c r="D52" s="29">
        <v>100</v>
      </c>
      <c r="E52" s="29">
        <v>100</v>
      </c>
      <c r="M52" s="41">
        <f t="shared" si="3"/>
        <v>75</v>
      </c>
    </row>
    <row r="53" spans="1:13">
      <c r="A53" s="20">
        <v>48</v>
      </c>
      <c r="B53" s="29">
        <v>100</v>
      </c>
      <c r="C53" s="29">
        <v>100</v>
      </c>
      <c r="D53" s="29">
        <v>100</v>
      </c>
      <c r="E53" s="29">
        <v>100</v>
      </c>
      <c r="M53" s="41">
        <f t="shared" si="3"/>
        <v>100</v>
      </c>
    </row>
    <row r="54" spans="1:13">
      <c r="A54" s="20">
        <v>49</v>
      </c>
      <c r="B54" s="29">
        <v>100</v>
      </c>
      <c r="C54" s="29">
        <v>100</v>
      </c>
      <c r="D54" s="29">
        <v>100</v>
      </c>
      <c r="E54" s="29">
        <v>100</v>
      </c>
      <c r="M54" s="41">
        <f t="shared" si="3"/>
        <v>100</v>
      </c>
    </row>
    <row r="55" spans="1:13">
      <c r="A55" s="20">
        <v>50</v>
      </c>
      <c r="B55" s="29">
        <v>100</v>
      </c>
      <c r="C55" s="29">
        <v>100</v>
      </c>
      <c r="D55" s="29">
        <v>100</v>
      </c>
      <c r="E55" s="29">
        <v>100</v>
      </c>
      <c r="M55" s="41">
        <f t="shared" si="3"/>
        <v>100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A4" sqref="A4:A7"/>
    </sheetView>
  </sheetViews>
  <sheetFormatPr defaultRowHeight="12.75"/>
  <cols>
    <col min="1" max="1" width="11.7109375" style="3" customWidth="1"/>
    <col min="2" max="7" width="8" style="3" customWidth="1"/>
    <col min="8" max="8" width="8.5703125" style="3" bestFit="1" customWidth="1"/>
  </cols>
  <sheetData>
    <row r="1" spans="1: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</row>
    <row r="2" spans="1:9">
      <c r="A2" s="7" t="s">
        <v>17</v>
      </c>
      <c r="B2" s="7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9"/>
    </row>
    <row r="3" spans="1:9">
      <c r="I3" s="5"/>
    </row>
    <row r="4" spans="1:9">
      <c r="A4" s="14" t="s">
        <v>32</v>
      </c>
      <c r="B4" s="3">
        <v>100</v>
      </c>
      <c r="C4" s="3">
        <v>50</v>
      </c>
      <c r="D4" s="3">
        <v>135</v>
      </c>
      <c r="E4" s="3">
        <v>115</v>
      </c>
      <c r="F4" s="3">
        <v>100</v>
      </c>
      <c r="G4" s="3">
        <v>50</v>
      </c>
      <c r="H4" s="3">
        <v>100</v>
      </c>
      <c r="I4" s="5">
        <f>SUM(B4:H4)</f>
        <v>650</v>
      </c>
    </row>
    <row r="5" spans="1:9">
      <c r="A5" s="16" t="s">
        <v>34</v>
      </c>
      <c r="B5" s="5">
        <f t="shared" ref="B5:I5" si="0">MAX(B9:B23)</f>
        <v>100</v>
      </c>
      <c r="C5" s="5">
        <f t="shared" si="0"/>
        <v>50</v>
      </c>
      <c r="D5" s="5">
        <f t="shared" si="0"/>
        <v>135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43.846153846153847</v>
      </c>
    </row>
    <row r="6" spans="1:9">
      <c r="A6" s="16" t="s">
        <v>36</v>
      </c>
      <c r="B6" s="5">
        <f t="shared" ref="B6:I6" si="1">AVERAGE(B9:B23)</f>
        <v>91.857142857142861</v>
      </c>
      <c r="C6" s="5">
        <f t="shared" si="1"/>
        <v>40.714285714285715</v>
      </c>
      <c r="D6" s="5">
        <f t="shared" si="1"/>
        <v>129.21428571428572</v>
      </c>
      <c r="E6" s="5">
        <f t="shared" si="1"/>
        <v>0</v>
      </c>
      <c r="F6" s="5">
        <f t="shared" si="1"/>
        <v>0</v>
      </c>
      <c r="G6" s="5">
        <f t="shared" si="1"/>
        <v>0</v>
      </c>
      <c r="H6" s="5">
        <f t="shared" si="1"/>
        <v>0</v>
      </c>
      <c r="I6" s="5">
        <f t="shared" si="1"/>
        <v>40.27472527472527</v>
      </c>
    </row>
    <row r="7" spans="1:9">
      <c r="A7" s="14" t="s">
        <v>38</v>
      </c>
      <c r="B7" s="5">
        <f>MIN(B9:B23)</f>
        <v>72</v>
      </c>
      <c r="C7" s="5">
        <f t="shared" ref="C7:I7" si="2">MIN(C9:C23)</f>
        <v>0</v>
      </c>
      <c r="D7" s="5">
        <f t="shared" si="2"/>
        <v>99</v>
      </c>
      <c r="E7" s="5">
        <f t="shared" si="2"/>
        <v>0</v>
      </c>
      <c r="F7" s="5">
        <f t="shared" si="2"/>
        <v>0</v>
      </c>
      <c r="G7" s="5">
        <f t="shared" si="2"/>
        <v>0</v>
      </c>
      <c r="H7" s="5">
        <f t="shared" si="2"/>
        <v>0</v>
      </c>
      <c r="I7" s="5">
        <f t="shared" si="2"/>
        <v>31.846153846153847</v>
      </c>
    </row>
    <row r="8" spans="1:9">
      <c r="A8" s="14"/>
      <c r="B8" s="5"/>
      <c r="C8" s="5"/>
      <c r="D8" s="5"/>
      <c r="E8" s="5"/>
      <c r="F8" s="5"/>
      <c r="G8" s="5"/>
      <c r="H8" s="5"/>
      <c r="I8" s="4"/>
    </row>
    <row r="9" spans="1:9">
      <c r="A9" s="3">
        <v>11</v>
      </c>
      <c r="B9" s="3">
        <v>98</v>
      </c>
      <c r="C9" s="3">
        <v>38</v>
      </c>
      <c r="D9" s="3">
        <v>134</v>
      </c>
      <c r="I9" s="5">
        <f>SUM(B9:H9)/$I$4*100</f>
        <v>41.53846153846154</v>
      </c>
    </row>
    <row r="10" spans="1:9">
      <c r="A10" s="3">
        <v>12</v>
      </c>
      <c r="B10" s="3">
        <v>91</v>
      </c>
      <c r="C10" s="3">
        <v>45</v>
      </c>
      <c r="D10" s="3">
        <v>135</v>
      </c>
      <c r="I10" s="5">
        <f t="shared" ref="I10:I22" si="3">SUM(B10:H10)/$I$4*100</f>
        <v>41.692307692307686</v>
      </c>
    </row>
    <row r="11" spans="1:9">
      <c r="A11" s="3">
        <v>13</v>
      </c>
      <c r="B11" s="3">
        <v>85</v>
      </c>
      <c r="C11" s="3">
        <v>48</v>
      </c>
      <c r="D11" s="3">
        <v>127</v>
      </c>
      <c r="I11" s="5">
        <f t="shared" si="3"/>
        <v>40</v>
      </c>
    </row>
    <row r="12" spans="1:9">
      <c r="A12" s="3">
        <v>14</v>
      </c>
      <c r="B12" s="3">
        <v>90</v>
      </c>
      <c r="C12" s="3">
        <v>50</v>
      </c>
      <c r="D12" s="3">
        <v>133</v>
      </c>
      <c r="I12" s="5">
        <f t="shared" si="3"/>
        <v>42</v>
      </c>
    </row>
    <row r="13" spans="1:9">
      <c r="A13" s="3">
        <v>21</v>
      </c>
      <c r="B13" s="3">
        <v>100</v>
      </c>
      <c r="C13" s="3">
        <v>45</v>
      </c>
      <c r="D13" s="3">
        <v>126</v>
      </c>
      <c r="I13" s="5">
        <f t="shared" si="3"/>
        <v>41.692307692307686</v>
      </c>
    </row>
    <row r="14" spans="1:9">
      <c r="A14" s="3">
        <v>22</v>
      </c>
      <c r="B14" s="3">
        <v>100</v>
      </c>
      <c r="C14" s="3">
        <v>50</v>
      </c>
      <c r="D14" s="3">
        <v>135</v>
      </c>
      <c r="I14" s="5">
        <f t="shared" si="3"/>
        <v>43.846153846153847</v>
      </c>
    </row>
    <row r="15" spans="1:9">
      <c r="A15" s="3">
        <v>23</v>
      </c>
      <c r="B15" s="3">
        <v>83</v>
      </c>
      <c r="C15" s="3">
        <v>45</v>
      </c>
      <c r="D15" s="3">
        <v>123</v>
      </c>
      <c r="I15" s="5">
        <f t="shared" si="3"/>
        <v>38.61538461538462</v>
      </c>
    </row>
    <row r="16" spans="1:9">
      <c r="A16" s="3">
        <v>24</v>
      </c>
      <c r="B16" s="3">
        <v>99</v>
      </c>
      <c r="C16" s="3">
        <v>43</v>
      </c>
      <c r="D16" s="3">
        <v>135</v>
      </c>
      <c r="I16" s="5">
        <f t="shared" si="3"/>
        <v>42.615384615384613</v>
      </c>
    </row>
    <row r="17" spans="1:9">
      <c r="A17" s="3">
        <v>25</v>
      </c>
      <c r="B17" s="3">
        <v>99</v>
      </c>
      <c r="C17" s="3">
        <v>32</v>
      </c>
      <c r="D17" s="3">
        <v>99</v>
      </c>
      <c r="I17" s="5">
        <f t="shared" si="3"/>
        <v>35.384615384615387</v>
      </c>
    </row>
    <row r="18" spans="1:9">
      <c r="A18" s="3">
        <v>26</v>
      </c>
      <c r="B18" s="3">
        <v>87</v>
      </c>
      <c r="C18" s="3">
        <f>C16</f>
        <v>43</v>
      </c>
      <c r="D18" s="3">
        <f t="shared" ref="D18:H18" si="4">D16</f>
        <v>135</v>
      </c>
      <c r="E18" s="3">
        <f t="shared" si="4"/>
        <v>0</v>
      </c>
      <c r="F18" s="3">
        <f t="shared" si="4"/>
        <v>0</v>
      </c>
      <c r="G18" s="3">
        <f t="shared" si="4"/>
        <v>0</v>
      </c>
      <c r="H18" s="3">
        <f t="shared" si="4"/>
        <v>0</v>
      </c>
      <c r="I18" s="5">
        <f t="shared" si="3"/>
        <v>40.769230769230766</v>
      </c>
    </row>
    <row r="19" spans="1:9">
      <c r="A19" s="3">
        <v>31</v>
      </c>
      <c r="B19" s="3">
        <v>85</v>
      </c>
      <c r="C19" s="3">
        <v>41</v>
      </c>
      <c r="D19" s="3">
        <v>135</v>
      </c>
      <c r="I19" s="5">
        <f t="shared" si="3"/>
        <v>40.153846153846153</v>
      </c>
    </row>
    <row r="20" spans="1:9">
      <c r="A20" s="3">
        <v>32</v>
      </c>
      <c r="B20" s="3">
        <v>98</v>
      </c>
      <c r="C20" s="3">
        <v>45</v>
      </c>
      <c r="D20" s="3">
        <v>134</v>
      </c>
      <c r="I20" s="5">
        <f t="shared" si="3"/>
        <v>42.615384615384613</v>
      </c>
    </row>
    <row r="21" spans="1:9">
      <c r="A21" s="3">
        <v>33</v>
      </c>
      <c r="B21" s="3">
        <v>99</v>
      </c>
      <c r="C21" s="3">
        <v>45</v>
      </c>
      <c r="D21" s="3">
        <v>123</v>
      </c>
      <c r="I21" s="5">
        <f t="shared" si="3"/>
        <v>41.07692307692308</v>
      </c>
    </row>
    <row r="22" spans="1:9">
      <c r="A22" s="3">
        <v>34</v>
      </c>
      <c r="B22" s="3">
        <v>72</v>
      </c>
      <c r="C22" s="3">
        <v>0</v>
      </c>
      <c r="D22" s="3">
        <v>135</v>
      </c>
      <c r="I22" s="5">
        <f t="shared" si="3"/>
        <v>31.846153846153847</v>
      </c>
    </row>
    <row r="25" spans="1:9">
      <c r="A25" s="2"/>
      <c r="C25" s="2"/>
      <c r="D25" s="2"/>
      <c r="E25" s="2"/>
      <c r="F25" s="19"/>
      <c r="H25" s="2"/>
    </row>
    <row r="26" spans="1:9">
      <c r="A26" s="2"/>
      <c r="C26" s="2"/>
      <c r="D26" s="2"/>
      <c r="E26" s="2"/>
      <c r="F26" s="19"/>
      <c r="G26" s="2"/>
      <c r="H26" s="2"/>
    </row>
    <row r="27" spans="1:9">
      <c r="A27" s="2"/>
      <c r="C27" s="2"/>
      <c r="D27" s="2"/>
      <c r="E27" s="2"/>
      <c r="F27" s="19"/>
      <c r="G27" s="2"/>
      <c r="H27" s="2"/>
    </row>
    <row r="28" spans="1:9">
      <c r="A28" s="2"/>
      <c r="C28" s="2"/>
      <c r="D28" s="2"/>
      <c r="E28" s="2"/>
      <c r="F28"/>
      <c r="G28" s="2"/>
      <c r="H28" s="2"/>
    </row>
    <row r="29" spans="1:9">
      <c r="A29" s="2"/>
      <c r="C29" s="2"/>
      <c r="D29" s="2"/>
      <c r="E29" s="2"/>
      <c r="F29"/>
      <c r="G29" s="2"/>
      <c r="H29" s="2"/>
    </row>
    <row r="30" spans="1:9">
      <c r="A30" s="2"/>
      <c r="C30" s="2"/>
      <c r="D30" s="2"/>
      <c r="E30" s="2"/>
      <c r="F30"/>
      <c r="G30" s="35"/>
      <c r="H30" s="2"/>
    </row>
    <row r="31" spans="1:9">
      <c r="A31" s="2"/>
      <c r="C31" s="2"/>
      <c r="D31" s="2"/>
      <c r="E31" s="2"/>
      <c r="F31" s="19"/>
      <c r="G31" s="2"/>
      <c r="H31" s="2"/>
    </row>
    <row r="32" spans="1:9">
      <c r="A32" s="2"/>
      <c r="C32" s="2"/>
      <c r="D32" s="2"/>
      <c r="E32" s="2"/>
      <c r="F32" s="19"/>
      <c r="G32" s="2"/>
      <c r="H32" s="2"/>
    </row>
    <row r="33" spans="1:8">
      <c r="A33" s="2"/>
      <c r="C33" s="2"/>
      <c r="D33" s="2"/>
      <c r="E33" s="2"/>
      <c r="F33" s="2"/>
      <c r="G33" s="2"/>
      <c r="H3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0"/>
  <sheetViews>
    <sheetView zoomScaleNormal="100" workbookViewId="0">
      <pane xSplit="1" ySplit="8" topLeftCell="B9" activePane="bottomRight" state="frozen"/>
      <selection pane="topRight" activeCell="C1" sqref="C1"/>
      <selection pane="bottomLeft" activeCell="A10" sqref="A10"/>
      <selection pane="bottomRight" activeCell="A8" sqref="A8"/>
    </sheetView>
  </sheetViews>
  <sheetFormatPr defaultColWidth="11.42578125" defaultRowHeight="12.75"/>
  <cols>
    <col min="1" max="1" width="9.85546875" style="20" customWidth="1"/>
    <col min="2" max="2" width="7.5703125" style="21" customWidth="1"/>
    <col min="3" max="3" width="7.5703125" style="29" bestFit="1" customWidth="1"/>
    <col min="4" max="4" width="8.7109375" style="29" bestFit="1" customWidth="1"/>
    <col min="5" max="5" width="7.5703125" style="29" bestFit="1" customWidth="1"/>
    <col min="6" max="6" width="8.7109375" style="29" bestFit="1" customWidth="1"/>
    <col min="7" max="7" width="7.5703125" style="29" bestFit="1" customWidth="1"/>
    <col min="8" max="8" width="8.7109375" style="29" customWidth="1"/>
    <col min="9" max="9" width="7.5703125" style="29" bestFit="1" customWidth="1"/>
    <col min="10" max="10" width="8.7109375" style="29" customWidth="1"/>
    <col min="11" max="11" width="7.5703125" style="29" customWidth="1"/>
    <col min="12" max="12" width="8.7109375" style="29" customWidth="1"/>
    <col min="13" max="13" width="7.5703125" style="29" bestFit="1" customWidth="1"/>
    <col min="14" max="14" width="8.7109375" style="29" customWidth="1"/>
    <col min="15" max="15" width="7.5703125" style="29" bestFit="1" customWidth="1"/>
    <col min="16" max="16" width="8.7109375" style="29" customWidth="1"/>
    <col min="17" max="17" width="7.5703125" style="29" bestFit="1" customWidth="1"/>
    <col min="18" max="18" width="8.7109375" style="29" customWidth="1"/>
    <col min="19" max="19" width="8.42578125" style="29" customWidth="1"/>
    <col min="20" max="20" width="8.7109375" style="29" customWidth="1"/>
    <col min="21" max="21" width="8.42578125" style="29" customWidth="1"/>
    <col min="22" max="22" width="8.7109375" style="29" customWidth="1"/>
    <col min="23" max="23" width="14.140625" style="29" bestFit="1" customWidth="1"/>
    <col min="24" max="24" width="12.140625" style="29" customWidth="1"/>
    <col min="25" max="25" width="15.42578125" style="29" customWidth="1"/>
    <col min="26" max="26" width="19" style="21" customWidth="1"/>
    <col min="27" max="27" width="10.5703125" style="29" customWidth="1"/>
    <col min="28" max="16384" width="11.42578125" style="29"/>
  </cols>
  <sheetData>
    <row r="1" spans="1:27" s="23" customFormat="1">
      <c r="A1" s="7" t="s">
        <v>95</v>
      </c>
      <c r="B1" s="22" t="s">
        <v>0</v>
      </c>
      <c r="C1" s="44" t="s">
        <v>40</v>
      </c>
      <c r="D1" s="44"/>
      <c r="E1" s="44" t="s">
        <v>41</v>
      </c>
      <c r="F1" s="44"/>
      <c r="G1" s="44" t="s">
        <v>42</v>
      </c>
      <c r="H1" s="44"/>
      <c r="I1" s="44" t="s">
        <v>43</v>
      </c>
      <c r="J1" s="44"/>
      <c r="K1" s="44" t="s">
        <v>44</v>
      </c>
      <c r="L1" s="44"/>
      <c r="M1" s="44" t="s">
        <v>45</v>
      </c>
      <c r="N1" s="44"/>
      <c r="O1" s="44" t="s">
        <v>46</v>
      </c>
      <c r="P1" s="44"/>
      <c r="Q1" s="44" t="s">
        <v>47</v>
      </c>
      <c r="R1" s="44"/>
      <c r="S1" s="44" t="s">
        <v>48</v>
      </c>
      <c r="T1" s="44"/>
      <c r="U1" s="44" t="s">
        <v>49</v>
      </c>
      <c r="V1" s="44"/>
      <c r="W1" s="23" t="s">
        <v>96</v>
      </c>
      <c r="X1" s="23" t="s">
        <v>50</v>
      </c>
      <c r="Y1" s="23" t="s">
        <v>51</v>
      </c>
      <c r="Z1" s="23" t="s">
        <v>52</v>
      </c>
      <c r="AA1" s="32" t="s">
        <v>25</v>
      </c>
    </row>
    <row r="2" spans="1:27" s="25" customFormat="1">
      <c r="A2" s="20"/>
      <c r="B2" s="22" t="s">
        <v>17</v>
      </c>
      <c r="C2" s="25" t="s">
        <v>54</v>
      </c>
      <c r="D2" s="25" t="s">
        <v>53</v>
      </c>
      <c r="E2" s="25" t="s">
        <v>54</v>
      </c>
      <c r="F2" s="25" t="s">
        <v>53</v>
      </c>
      <c r="G2" s="25" t="s">
        <v>54</v>
      </c>
      <c r="H2" s="25" t="s">
        <v>53</v>
      </c>
      <c r="I2" s="25" t="s">
        <v>54</v>
      </c>
      <c r="J2" s="25" t="s">
        <v>53</v>
      </c>
      <c r="K2" s="25" t="s">
        <v>54</v>
      </c>
      <c r="L2" s="25" t="s">
        <v>53</v>
      </c>
      <c r="M2" s="25" t="s">
        <v>54</v>
      </c>
      <c r="N2" s="25" t="s">
        <v>53</v>
      </c>
      <c r="O2" s="25" t="s">
        <v>55</v>
      </c>
      <c r="P2" s="25" t="s">
        <v>53</v>
      </c>
      <c r="Q2" s="25" t="s">
        <v>55</v>
      </c>
      <c r="R2" s="25" t="s">
        <v>53</v>
      </c>
      <c r="S2" s="25" t="s">
        <v>54</v>
      </c>
      <c r="T2" s="25" t="s">
        <v>53</v>
      </c>
      <c r="U2" s="25" t="s">
        <v>54</v>
      </c>
      <c r="V2" s="25" t="s">
        <v>53</v>
      </c>
      <c r="W2" s="25" t="s">
        <v>54</v>
      </c>
      <c r="AA2" s="31"/>
    </row>
    <row r="3" spans="1:27" s="21" customFormat="1">
      <c r="A3" s="26" t="s">
        <v>30</v>
      </c>
      <c r="B3" s="3"/>
      <c r="X3" s="21">
        <v>30</v>
      </c>
      <c r="Y3" s="21">
        <v>40</v>
      </c>
      <c r="AA3" s="33">
        <f>SUM(X3:Z3)</f>
        <v>70</v>
      </c>
    </row>
    <row r="4" spans="1:27" s="21" customFormat="1">
      <c r="A4" s="26" t="s">
        <v>32</v>
      </c>
      <c r="B4" s="3"/>
      <c r="C4" s="21">
        <v>10</v>
      </c>
      <c r="D4" s="21">
        <v>20</v>
      </c>
      <c r="E4" s="21">
        <v>10</v>
      </c>
      <c r="F4" s="21">
        <v>20</v>
      </c>
      <c r="G4" s="21">
        <v>10</v>
      </c>
      <c r="H4" s="21">
        <v>20</v>
      </c>
      <c r="I4" s="21">
        <v>10</v>
      </c>
      <c r="J4" s="21">
        <v>20</v>
      </c>
      <c r="X4" s="21">
        <f>C4+E4+G4+I4+K4+M4+O4+Q4+S4+U4+W4</f>
        <v>40</v>
      </c>
      <c r="Y4" s="21">
        <f>D4+F4+H4+J4+L4+N4+P4+R4+T4+V4</f>
        <v>80</v>
      </c>
      <c r="Z4" s="21">
        <v>100</v>
      </c>
      <c r="AA4" s="21">
        <v>100</v>
      </c>
    </row>
    <row r="5" spans="1:27">
      <c r="A5" s="27" t="s">
        <v>34</v>
      </c>
      <c r="B5" s="3"/>
      <c r="C5" s="5">
        <f t="shared" ref="C5:AA5" si="0">MAX(C9:C57)</f>
        <v>10</v>
      </c>
      <c r="D5" s="5">
        <f t="shared" si="0"/>
        <v>19.5</v>
      </c>
      <c r="E5" s="5">
        <f t="shared" si="0"/>
        <v>10</v>
      </c>
      <c r="F5" s="5">
        <f t="shared" si="0"/>
        <v>19</v>
      </c>
      <c r="G5" s="5">
        <f t="shared" si="0"/>
        <v>10</v>
      </c>
      <c r="H5" s="5">
        <f t="shared" si="0"/>
        <v>19.5</v>
      </c>
      <c r="I5" s="5">
        <f t="shared" si="0"/>
        <v>10</v>
      </c>
      <c r="J5" s="5">
        <f t="shared" si="0"/>
        <v>19.5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0</v>
      </c>
      <c r="T5" s="5">
        <f t="shared" si="0"/>
        <v>0</v>
      </c>
      <c r="U5" s="5">
        <f t="shared" si="0"/>
        <v>0</v>
      </c>
      <c r="V5" s="5">
        <f t="shared" si="0"/>
        <v>0</v>
      </c>
      <c r="W5" s="5">
        <f t="shared" si="0"/>
        <v>0</v>
      </c>
      <c r="X5" s="5">
        <f t="shared" si="0"/>
        <v>100</v>
      </c>
      <c r="Y5" s="5">
        <f t="shared" si="0"/>
        <v>88.75</v>
      </c>
      <c r="Z5" s="5">
        <f t="shared" si="0"/>
        <v>0</v>
      </c>
      <c r="AA5" s="5">
        <f t="shared" si="0"/>
        <v>93.214285714285708</v>
      </c>
    </row>
    <row r="6" spans="1:27">
      <c r="A6" s="27" t="s">
        <v>36</v>
      </c>
      <c r="B6" s="3"/>
      <c r="C6" s="4">
        <f t="shared" ref="C6:AA6" si="1">AVERAGE(C9:C57)</f>
        <v>8.8541666666666661</v>
      </c>
      <c r="D6" s="4">
        <f t="shared" si="1"/>
        <v>16.010416666666668</v>
      </c>
      <c r="E6" s="4">
        <f t="shared" si="1"/>
        <v>8.5625</v>
      </c>
      <c r="F6" s="4">
        <f t="shared" si="1"/>
        <v>15.90625</v>
      </c>
      <c r="G6" s="4">
        <f t="shared" si="1"/>
        <v>8.3958333333333339</v>
      </c>
      <c r="H6" s="4">
        <f t="shared" si="1"/>
        <v>16.84375</v>
      </c>
      <c r="I6" s="4">
        <f t="shared" si="1"/>
        <v>9.1875</v>
      </c>
      <c r="J6" s="4">
        <f t="shared" si="1"/>
        <v>15.84375</v>
      </c>
      <c r="K6" s="4" t="e">
        <f t="shared" si="1"/>
        <v>#DIV/0!</v>
      </c>
      <c r="L6" s="4" t="e">
        <f t="shared" si="1"/>
        <v>#DIV/0!</v>
      </c>
      <c r="M6" s="4" t="e">
        <f t="shared" si="1"/>
        <v>#DIV/0!</v>
      </c>
      <c r="N6" s="4" t="e">
        <f t="shared" si="1"/>
        <v>#DIV/0!</v>
      </c>
      <c r="O6" s="4" t="e">
        <f t="shared" si="1"/>
        <v>#DIV/0!</v>
      </c>
      <c r="P6" s="4" t="e">
        <f t="shared" si="1"/>
        <v>#DIV/0!</v>
      </c>
      <c r="Q6" s="4" t="e">
        <f t="shared" si="1"/>
        <v>#DIV/0!</v>
      </c>
      <c r="R6" s="4" t="e">
        <f t="shared" si="1"/>
        <v>#DIV/0!</v>
      </c>
      <c r="S6" s="4" t="e">
        <f t="shared" si="1"/>
        <v>#DIV/0!</v>
      </c>
      <c r="T6" s="4" t="e">
        <f t="shared" si="1"/>
        <v>#DIV/0!</v>
      </c>
      <c r="U6" s="4" t="e">
        <f t="shared" si="1"/>
        <v>#DIV/0!</v>
      </c>
      <c r="V6" s="4" t="e">
        <f t="shared" si="1"/>
        <v>#DIV/0!</v>
      </c>
      <c r="W6" s="4" t="e">
        <f t="shared" si="1"/>
        <v>#DIV/0!</v>
      </c>
      <c r="X6" s="4">
        <f t="shared" si="1"/>
        <v>87.5</v>
      </c>
      <c r="Y6" s="4">
        <f t="shared" si="1"/>
        <v>80.755208333333329</v>
      </c>
      <c r="Z6" s="4" t="e">
        <f t="shared" si="1"/>
        <v>#DIV/0!</v>
      </c>
      <c r="AA6" s="4">
        <f t="shared" si="1"/>
        <v>83.645833333333357</v>
      </c>
    </row>
    <row r="7" spans="1:27">
      <c r="A7" s="26" t="s">
        <v>38</v>
      </c>
      <c r="B7" s="3"/>
      <c r="C7" s="5">
        <f t="shared" ref="C7:AA7" si="2">MIN(C9:C57)</f>
        <v>3</v>
      </c>
      <c r="D7" s="5">
        <f t="shared" si="2"/>
        <v>11</v>
      </c>
      <c r="E7" s="5">
        <f t="shared" si="2"/>
        <v>3</v>
      </c>
      <c r="F7" s="5">
        <f t="shared" si="2"/>
        <v>9</v>
      </c>
      <c r="G7" s="5">
        <f t="shared" si="2"/>
        <v>0</v>
      </c>
      <c r="H7" s="5">
        <f t="shared" si="2"/>
        <v>0</v>
      </c>
      <c r="I7" s="5">
        <f t="shared" si="2"/>
        <v>0</v>
      </c>
      <c r="J7" s="5">
        <f t="shared" si="2"/>
        <v>0</v>
      </c>
      <c r="K7" s="5">
        <f t="shared" si="2"/>
        <v>0</v>
      </c>
      <c r="L7" s="5">
        <f t="shared" si="2"/>
        <v>0</v>
      </c>
      <c r="M7" s="5">
        <f t="shared" si="2"/>
        <v>0</v>
      </c>
      <c r="N7" s="5">
        <f t="shared" si="2"/>
        <v>0</v>
      </c>
      <c r="O7" s="5">
        <f t="shared" si="2"/>
        <v>0</v>
      </c>
      <c r="P7" s="5">
        <f t="shared" si="2"/>
        <v>0</v>
      </c>
      <c r="Q7" s="5">
        <f t="shared" si="2"/>
        <v>0</v>
      </c>
      <c r="R7" s="5">
        <f t="shared" si="2"/>
        <v>0</v>
      </c>
      <c r="S7" s="5">
        <f t="shared" si="2"/>
        <v>0</v>
      </c>
      <c r="T7" s="5">
        <f t="shared" si="2"/>
        <v>0</v>
      </c>
      <c r="U7" s="5">
        <f t="shared" si="2"/>
        <v>0</v>
      </c>
      <c r="V7" s="5">
        <f t="shared" si="2"/>
        <v>0</v>
      </c>
      <c r="W7" s="5">
        <f t="shared" si="2"/>
        <v>0</v>
      </c>
      <c r="X7" s="5">
        <f t="shared" si="2"/>
        <v>47.5</v>
      </c>
      <c r="Y7" s="5">
        <f t="shared" si="2"/>
        <v>64.375</v>
      </c>
      <c r="Z7" s="5">
        <f t="shared" si="2"/>
        <v>0</v>
      </c>
      <c r="AA7" s="5">
        <f t="shared" si="2"/>
        <v>58.214285714285715</v>
      </c>
    </row>
    <row r="8" spans="1:27">
      <c r="B8" s="3"/>
      <c r="C8" s="30"/>
      <c r="G8" s="36"/>
      <c r="S8" s="37"/>
      <c r="AA8" s="31"/>
    </row>
    <row r="9" spans="1:27">
      <c r="A9" s="3">
        <v>1</v>
      </c>
      <c r="B9" s="3">
        <v>23</v>
      </c>
      <c r="C9" s="29">
        <v>10</v>
      </c>
      <c r="D9" s="29">
        <v>18</v>
      </c>
      <c r="E9" s="29">
        <v>10</v>
      </c>
      <c r="F9" s="29">
        <v>15</v>
      </c>
      <c r="G9" s="29">
        <v>6</v>
      </c>
      <c r="H9" s="29">
        <v>16</v>
      </c>
      <c r="I9" s="29">
        <v>10</v>
      </c>
      <c r="J9" s="29">
        <v>16.5</v>
      </c>
      <c r="X9" s="41">
        <f t="shared" ref="X9:X56" si="3">(C9+E9+G9+I9+K9+M9+O9+Q9+S9+U9+W9)/$X$4*100</f>
        <v>90</v>
      </c>
      <c r="Y9" s="41">
        <f t="shared" ref="Y9:Y56" si="4">(D9+F9+H9+J9+L9+N9+P9+R9+T9+V9)/$Y$4*100</f>
        <v>81.875</v>
      </c>
      <c r="Z9" s="41"/>
      <c r="AA9" s="42">
        <f t="shared" ref="AA9:AA56" si="5">(X9*$X$3+Y9*$Y$3+Z9*$Z$3)/$AA$3</f>
        <v>85.357142857142861</v>
      </c>
    </row>
    <row r="10" spans="1:27">
      <c r="A10" s="3">
        <v>2</v>
      </c>
      <c r="B10" s="3">
        <v>33</v>
      </c>
      <c r="C10" s="29">
        <v>7</v>
      </c>
      <c r="D10" s="29">
        <v>13.5</v>
      </c>
      <c r="E10" s="29">
        <v>8</v>
      </c>
      <c r="F10" s="29">
        <v>13.5</v>
      </c>
      <c r="G10" s="29">
        <v>10</v>
      </c>
      <c r="H10" s="29">
        <v>17</v>
      </c>
      <c r="I10" s="29">
        <v>10</v>
      </c>
      <c r="J10" s="29">
        <v>16.5</v>
      </c>
      <c r="X10" s="41">
        <f t="shared" si="3"/>
        <v>87.5</v>
      </c>
      <c r="Y10" s="41">
        <f t="shared" si="4"/>
        <v>75.625</v>
      </c>
      <c r="Z10" s="41"/>
      <c r="AA10" s="42">
        <f t="shared" si="5"/>
        <v>80.714285714285708</v>
      </c>
    </row>
    <row r="11" spans="1:27">
      <c r="A11" s="3">
        <v>3</v>
      </c>
      <c r="B11" s="3">
        <v>33</v>
      </c>
      <c r="C11" s="29">
        <v>4</v>
      </c>
      <c r="D11" s="29">
        <v>13.5</v>
      </c>
      <c r="E11" s="29">
        <v>9</v>
      </c>
      <c r="F11" s="29">
        <v>13.5</v>
      </c>
      <c r="G11" s="29">
        <v>10</v>
      </c>
      <c r="H11" s="29">
        <v>17</v>
      </c>
      <c r="I11" s="29">
        <v>10</v>
      </c>
      <c r="J11" s="29">
        <v>16.5</v>
      </c>
      <c r="X11" s="41">
        <f t="shared" si="3"/>
        <v>82.5</v>
      </c>
      <c r="Y11" s="41">
        <f t="shared" si="4"/>
        <v>75.625</v>
      </c>
      <c r="Z11" s="41"/>
      <c r="AA11" s="42">
        <f t="shared" si="5"/>
        <v>78.571428571428569</v>
      </c>
    </row>
    <row r="12" spans="1:27">
      <c r="A12" s="3">
        <v>5</v>
      </c>
      <c r="B12" s="3">
        <v>32</v>
      </c>
      <c r="C12" s="29">
        <v>8</v>
      </c>
      <c r="D12" s="29">
        <v>19.5</v>
      </c>
      <c r="E12" s="29">
        <v>10</v>
      </c>
      <c r="F12" s="29">
        <v>18</v>
      </c>
      <c r="G12" s="29">
        <v>10</v>
      </c>
      <c r="H12" s="29">
        <v>19</v>
      </c>
      <c r="I12" s="29">
        <v>8</v>
      </c>
      <c r="J12" s="29">
        <v>14.5</v>
      </c>
      <c r="X12" s="41">
        <f t="shared" si="3"/>
        <v>90</v>
      </c>
      <c r="Y12" s="41">
        <f t="shared" si="4"/>
        <v>88.75</v>
      </c>
      <c r="Z12" s="41"/>
      <c r="AA12" s="42">
        <f t="shared" si="5"/>
        <v>89.285714285714292</v>
      </c>
    </row>
    <row r="13" spans="1:27">
      <c r="A13" s="3">
        <v>6</v>
      </c>
      <c r="B13" s="3">
        <v>34</v>
      </c>
      <c r="C13" s="29">
        <v>10</v>
      </c>
      <c r="D13" s="29">
        <v>14.5</v>
      </c>
      <c r="E13" s="29">
        <v>8</v>
      </c>
      <c r="F13" s="29">
        <v>9</v>
      </c>
      <c r="G13" s="29">
        <v>9</v>
      </c>
      <c r="H13" s="29">
        <v>15.5</v>
      </c>
      <c r="I13" s="29">
        <v>10</v>
      </c>
      <c r="J13" s="29">
        <v>14</v>
      </c>
      <c r="X13" s="41">
        <f t="shared" si="3"/>
        <v>92.5</v>
      </c>
      <c r="Y13" s="41">
        <f t="shared" si="4"/>
        <v>66.25</v>
      </c>
      <c r="Z13" s="41"/>
      <c r="AA13" s="42">
        <f t="shared" si="5"/>
        <v>77.5</v>
      </c>
    </row>
    <row r="14" spans="1:27">
      <c r="A14" s="3">
        <v>7</v>
      </c>
      <c r="B14" s="3">
        <v>31</v>
      </c>
      <c r="C14" s="29">
        <v>3</v>
      </c>
      <c r="D14" s="29">
        <v>18</v>
      </c>
      <c r="E14" s="29">
        <v>6</v>
      </c>
      <c r="F14" s="29">
        <v>18.5</v>
      </c>
      <c r="G14" s="29">
        <v>9</v>
      </c>
      <c r="H14" s="29">
        <v>15</v>
      </c>
      <c r="I14" s="29">
        <v>7</v>
      </c>
      <c r="J14" s="29">
        <v>19.5</v>
      </c>
      <c r="X14" s="41">
        <f t="shared" si="3"/>
        <v>62.5</v>
      </c>
      <c r="Y14" s="41">
        <f t="shared" si="4"/>
        <v>88.75</v>
      </c>
      <c r="Z14" s="41"/>
      <c r="AA14" s="42">
        <f t="shared" si="5"/>
        <v>77.5</v>
      </c>
    </row>
    <row r="15" spans="1:27">
      <c r="A15" s="3">
        <v>8</v>
      </c>
      <c r="B15" s="3">
        <v>33</v>
      </c>
      <c r="C15" s="29">
        <v>6</v>
      </c>
      <c r="D15" s="29">
        <v>13.5</v>
      </c>
      <c r="E15" s="29">
        <v>10</v>
      </c>
      <c r="F15" s="29">
        <v>13.5</v>
      </c>
      <c r="G15" s="29">
        <v>10</v>
      </c>
      <c r="H15" s="29">
        <v>17</v>
      </c>
      <c r="I15" s="29">
        <v>10</v>
      </c>
      <c r="J15" s="29">
        <v>16.5</v>
      </c>
      <c r="X15" s="41">
        <f t="shared" si="3"/>
        <v>90</v>
      </c>
      <c r="Y15" s="41">
        <f t="shared" si="4"/>
        <v>75.625</v>
      </c>
      <c r="Z15" s="41"/>
      <c r="AA15" s="42">
        <f t="shared" si="5"/>
        <v>81.785714285714292</v>
      </c>
    </row>
    <row r="16" spans="1:27">
      <c r="A16" s="3">
        <v>9</v>
      </c>
      <c r="B16" s="3">
        <v>14</v>
      </c>
      <c r="C16" s="29">
        <v>5</v>
      </c>
      <c r="D16" s="29">
        <v>15.5</v>
      </c>
      <c r="E16" s="29">
        <v>9</v>
      </c>
      <c r="F16" s="29">
        <v>16</v>
      </c>
      <c r="G16" s="29">
        <v>9</v>
      </c>
      <c r="H16" s="29">
        <v>17.5</v>
      </c>
      <c r="I16" s="29">
        <v>8</v>
      </c>
      <c r="J16" s="29">
        <v>16</v>
      </c>
      <c r="X16" s="41">
        <f t="shared" si="3"/>
        <v>77.5</v>
      </c>
      <c r="Y16" s="41">
        <f t="shared" si="4"/>
        <v>81.25</v>
      </c>
      <c r="Z16" s="41"/>
      <c r="AA16" s="42">
        <f t="shared" si="5"/>
        <v>79.642857142857139</v>
      </c>
    </row>
    <row r="17" spans="1:27">
      <c r="A17" s="3">
        <v>10</v>
      </c>
      <c r="B17" s="3">
        <v>13</v>
      </c>
      <c r="C17" s="29">
        <v>10</v>
      </c>
      <c r="D17" s="29">
        <v>15</v>
      </c>
      <c r="E17" s="29">
        <v>10</v>
      </c>
      <c r="F17" s="29">
        <v>19</v>
      </c>
      <c r="G17" s="29">
        <v>10</v>
      </c>
      <c r="H17" s="29">
        <v>19.5</v>
      </c>
      <c r="I17" s="29">
        <v>10</v>
      </c>
      <c r="J17" s="29">
        <v>14</v>
      </c>
      <c r="X17" s="41">
        <f t="shared" si="3"/>
        <v>100</v>
      </c>
      <c r="Y17" s="41">
        <f t="shared" si="4"/>
        <v>84.375</v>
      </c>
      <c r="Z17" s="41"/>
      <c r="AA17" s="42">
        <f t="shared" si="5"/>
        <v>91.071428571428569</v>
      </c>
    </row>
    <row r="18" spans="1:27">
      <c r="A18" s="3">
        <v>11</v>
      </c>
      <c r="B18" s="3">
        <v>22</v>
      </c>
      <c r="C18" s="29">
        <v>10</v>
      </c>
      <c r="D18" s="29">
        <v>17.5</v>
      </c>
      <c r="E18" s="29">
        <v>10</v>
      </c>
      <c r="F18" s="29">
        <v>18</v>
      </c>
      <c r="G18" s="29">
        <v>9</v>
      </c>
      <c r="H18" s="29">
        <v>18</v>
      </c>
      <c r="I18" s="29">
        <v>10</v>
      </c>
      <c r="J18" s="29">
        <v>15</v>
      </c>
      <c r="X18" s="41">
        <f t="shared" si="3"/>
        <v>97.5</v>
      </c>
      <c r="Y18" s="41">
        <f t="shared" si="4"/>
        <v>85.625</v>
      </c>
      <c r="Z18" s="41"/>
      <c r="AA18" s="42">
        <f t="shared" si="5"/>
        <v>90.714285714285708</v>
      </c>
    </row>
    <row r="19" spans="1:27">
      <c r="A19" s="3">
        <v>12</v>
      </c>
      <c r="B19" s="3">
        <v>21</v>
      </c>
      <c r="C19" s="29">
        <v>9</v>
      </c>
      <c r="D19" s="29">
        <v>14.5</v>
      </c>
      <c r="E19" s="29">
        <v>9</v>
      </c>
      <c r="F19" s="29">
        <v>17</v>
      </c>
      <c r="G19" s="29">
        <v>10</v>
      </c>
      <c r="H19" s="29">
        <v>18.5</v>
      </c>
      <c r="I19" s="29">
        <v>10</v>
      </c>
      <c r="J19" s="29">
        <v>18.5</v>
      </c>
      <c r="X19" s="41">
        <f t="shared" si="3"/>
        <v>95</v>
      </c>
      <c r="Y19" s="41">
        <f t="shared" si="4"/>
        <v>85.625</v>
      </c>
      <c r="Z19" s="41"/>
      <c r="AA19" s="42">
        <f t="shared" si="5"/>
        <v>89.642857142857139</v>
      </c>
    </row>
    <row r="20" spans="1:27">
      <c r="A20" s="3">
        <v>13</v>
      </c>
      <c r="B20" s="3">
        <v>31</v>
      </c>
      <c r="C20" s="29">
        <v>9</v>
      </c>
      <c r="D20" s="29">
        <v>18</v>
      </c>
      <c r="E20" s="29">
        <v>10</v>
      </c>
      <c r="F20" s="29">
        <v>18.5</v>
      </c>
      <c r="G20" s="29">
        <v>10</v>
      </c>
      <c r="H20" s="29">
        <v>15</v>
      </c>
      <c r="I20" s="29">
        <v>10</v>
      </c>
      <c r="J20" s="29">
        <v>19.5</v>
      </c>
      <c r="X20" s="41">
        <f t="shared" si="3"/>
        <v>97.5</v>
      </c>
      <c r="Y20" s="41">
        <f t="shared" si="4"/>
        <v>88.75</v>
      </c>
      <c r="Z20" s="41"/>
      <c r="AA20" s="42">
        <f t="shared" si="5"/>
        <v>92.5</v>
      </c>
    </row>
    <row r="21" spans="1:27">
      <c r="A21" s="3">
        <v>14</v>
      </c>
      <c r="B21" s="3">
        <v>13</v>
      </c>
      <c r="C21" s="29">
        <v>9</v>
      </c>
      <c r="D21" s="29">
        <v>15</v>
      </c>
      <c r="E21" s="29">
        <v>3</v>
      </c>
      <c r="F21" s="29">
        <v>19</v>
      </c>
      <c r="G21" s="29">
        <v>9</v>
      </c>
      <c r="H21" s="29">
        <v>19.5</v>
      </c>
      <c r="I21" s="29">
        <v>10</v>
      </c>
      <c r="J21" s="29">
        <v>14</v>
      </c>
      <c r="X21" s="41">
        <f t="shared" si="3"/>
        <v>77.5</v>
      </c>
      <c r="Y21" s="41">
        <f t="shared" si="4"/>
        <v>84.375</v>
      </c>
      <c r="Z21" s="41"/>
      <c r="AA21" s="42">
        <f t="shared" si="5"/>
        <v>81.428571428571431</v>
      </c>
    </row>
    <row r="22" spans="1:27">
      <c r="A22" s="3">
        <v>15</v>
      </c>
      <c r="B22" s="3">
        <v>23</v>
      </c>
      <c r="C22" s="29">
        <v>10</v>
      </c>
      <c r="D22" s="29">
        <v>18</v>
      </c>
      <c r="E22" s="29">
        <v>10</v>
      </c>
      <c r="F22" s="29">
        <v>15</v>
      </c>
      <c r="G22" s="29">
        <v>8</v>
      </c>
      <c r="H22" s="29">
        <v>16</v>
      </c>
      <c r="I22" s="29">
        <v>10</v>
      </c>
      <c r="J22" s="29">
        <v>16.5</v>
      </c>
      <c r="X22" s="41">
        <f t="shared" si="3"/>
        <v>95</v>
      </c>
      <c r="Y22" s="41">
        <f t="shared" si="4"/>
        <v>81.875</v>
      </c>
      <c r="Z22" s="41"/>
      <c r="AA22" s="42">
        <f t="shared" si="5"/>
        <v>87.5</v>
      </c>
    </row>
    <row r="23" spans="1:27">
      <c r="A23" s="3">
        <v>16</v>
      </c>
      <c r="B23" s="3">
        <v>12</v>
      </c>
      <c r="C23" s="29">
        <v>9</v>
      </c>
      <c r="D23" s="29">
        <v>18.5</v>
      </c>
      <c r="E23" s="29">
        <v>8</v>
      </c>
      <c r="F23" s="29">
        <v>17</v>
      </c>
      <c r="G23" s="29">
        <v>9</v>
      </c>
      <c r="H23" s="29">
        <v>17.5</v>
      </c>
      <c r="I23" s="29">
        <v>9</v>
      </c>
      <c r="J23" s="29">
        <v>17</v>
      </c>
      <c r="X23" s="41">
        <f t="shared" si="3"/>
        <v>87.5</v>
      </c>
      <c r="Y23" s="41">
        <f t="shared" si="4"/>
        <v>87.5</v>
      </c>
      <c r="Z23" s="41"/>
      <c r="AA23" s="42">
        <f t="shared" si="5"/>
        <v>87.5</v>
      </c>
    </row>
    <row r="24" spans="1:27">
      <c r="A24" s="3">
        <v>17</v>
      </c>
      <c r="B24" s="3">
        <v>21</v>
      </c>
      <c r="C24" s="29">
        <v>9</v>
      </c>
      <c r="D24" s="29">
        <v>14.5</v>
      </c>
      <c r="E24" s="29">
        <v>9</v>
      </c>
      <c r="F24" s="29">
        <v>17</v>
      </c>
      <c r="G24" s="29">
        <v>8</v>
      </c>
      <c r="H24" s="29">
        <v>18.5</v>
      </c>
      <c r="I24" s="29">
        <v>10</v>
      </c>
      <c r="J24" s="29">
        <v>18.5</v>
      </c>
      <c r="X24" s="41">
        <f t="shared" si="3"/>
        <v>90</v>
      </c>
      <c r="Y24" s="41">
        <f t="shared" si="4"/>
        <v>85.625</v>
      </c>
      <c r="Z24" s="41"/>
      <c r="AA24" s="42">
        <f t="shared" si="5"/>
        <v>87.5</v>
      </c>
    </row>
    <row r="25" spans="1:27">
      <c r="A25" s="3">
        <v>19</v>
      </c>
      <c r="B25" s="3">
        <v>24</v>
      </c>
      <c r="C25" s="29">
        <v>10</v>
      </c>
      <c r="D25" s="29">
        <v>15</v>
      </c>
      <c r="E25" s="29">
        <v>8</v>
      </c>
      <c r="F25" s="29">
        <v>12.5</v>
      </c>
      <c r="G25" s="29">
        <v>9</v>
      </c>
      <c r="H25" s="29">
        <v>16.5</v>
      </c>
      <c r="I25" s="29">
        <v>9</v>
      </c>
      <c r="J25" s="29">
        <v>15</v>
      </c>
      <c r="X25" s="41">
        <f t="shared" si="3"/>
        <v>90</v>
      </c>
      <c r="Y25" s="41">
        <f t="shared" si="4"/>
        <v>73.75</v>
      </c>
      <c r="Z25" s="41"/>
      <c r="AA25" s="42">
        <f t="shared" si="5"/>
        <v>80.714285714285708</v>
      </c>
    </row>
    <row r="26" spans="1:27">
      <c r="A26" s="3">
        <v>20</v>
      </c>
      <c r="B26" s="3">
        <v>25</v>
      </c>
      <c r="C26" s="29">
        <v>10</v>
      </c>
      <c r="D26" s="29">
        <v>15</v>
      </c>
      <c r="E26" s="29">
        <v>8</v>
      </c>
      <c r="F26" s="29">
        <v>14</v>
      </c>
      <c r="G26" s="29">
        <v>9</v>
      </c>
      <c r="H26" s="29">
        <v>15</v>
      </c>
      <c r="I26" s="29">
        <v>10</v>
      </c>
      <c r="J26" s="29">
        <v>17.5</v>
      </c>
      <c r="X26" s="41">
        <f t="shared" si="3"/>
        <v>92.5</v>
      </c>
      <c r="Y26" s="41">
        <f t="shared" si="4"/>
        <v>76.875</v>
      </c>
      <c r="Z26" s="41"/>
      <c r="AA26" s="42">
        <f t="shared" si="5"/>
        <v>83.571428571428569</v>
      </c>
    </row>
    <row r="27" spans="1:27">
      <c r="A27" s="3">
        <v>21</v>
      </c>
      <c r="B27" s="3">
        <v>14</v>
      </c>
      <c r="C27" s="29">
        <v>10</v>
      </c>
      <c r="D27" s="29">
        <v>15.5</v>
      </c>
      <c r="E27" s="29">
        <v>9</v>
      </c>
      <c r="F27" s="29">
        <v>16</v>
      </c>
      <c r="G27" s="29">
        <v>8</v>
      </c>
      <c r="H27" s="29">
        <v>17.5</v>
      </c>
      <c r="I27" s="29">
        <v>7</v>
      </c>
      <c r="J27" s="29">
        <v>16</v>
      </c>
      <c r="X27" s="41">
        <f t="shared" si="3"/>
        <v>85</v>
      </c>
      <c r="Y27" s="41">
        <f t="shared" si="4"/>
        <v>81.25</v>
      </c>
      <c r="Z27" s="41"/>
      <c r="AA27" s="42">
        <f t="shared" si="5"/>
        <v>82.857142857142861</v>
      </c>
    </row>
    <row r="28" spans="1:27">
      <c r="A28" s="3">
        <v>22</v>
      </c>
      <c r="B28" s="3">
        <v>21</v>
      </c>
      <c r="C28" s="29">
        <v>10</v>
      </c>
      <c r="D28" s="29">
        <v>14.5</v>
      </c>
      <c r="E28" s="29">
        <v>9</v>
      </c>
      <c r="F28" s="29">
        <v>17</v>
      </c>
      <c r="G28" s="29">
        <v>9</v>
      </c>
      <c r="H28" s="29">
        <v>18.5</v>
      </c>
      <c r="I28" s="29">
        <v>10</v>
      </c>
      <c r="J28" s="29">
        <v>18.5</v>
      </c>
      <c r="X28" s="41">
        <f t="shared" si="3"/>
        <v>95</v>
      </c>
      <c r="Y28" s="41">
        <f t="shared" si="4"/>
        <v>85.625</v>
      </c>
      <c r="Z28" s="41"/>
      <c r="AA28" s="42">
        <f t="shared" si="5"/>
        <v>89.642857142857139</v>
      </c>
    </row>
    <row r="29" spans="1:27">
      <c r="A29" s="3">
        <v>23</v>
      </c>
      <c r="B29" s="3">
        <v>22</v>
      </c>
      <c r="C29" s="29">
        <v>9</v>
      </c>
      <c r="D29" s="29">
        <v>17.5</v>
      </c>
      <c r="E29" s="29">
        <v>8</v>
      </c>
      <c r="F29" s="29">
        <v>18</v>
      </c>
      <c r="G29" s="29">
        <v>10</v>
      </c>
      <c r="H29" s="29">
        <v>18</v>
      </c>
      <c r="I29" s="29">
        <v>10</v>
      </c>
      <c r="J29" s="29">
        <v>15</v>
      </c>
      <c r="X29" s="41">
        <f t="shared" si="3"/>
        <v>92.5</v>
      </c>
      <c r="Y29" s="41">
        <f t="shared" si="4"/>
        <v>85.625</v>
      </c>
      <c r="Z29" s="41"/>
      <c r="AA29" s="42">
        <f t="shared" si="5"/>
        <v>88.571428571428569</v>
      </c>
    </row>
    <row r="30" spans="1:27">
      <c r="A30" s="3">
        <v>24</v>
      </c>
      <c r="B30" s="3">
        <v>24</v>
      </c>
      <c r="C30" s="29">
        <v>8</v>
      </c>
      <c r="D30" s="29">
        <v>15</v>
      </c>
      <c r="E30" s="29">
        <v>10</v>
      </c>
      <c r="F30" s="29">
        <v>12.5</v>
      </c>
      <c r="G30" s="29">
        <v>2.5</v>
      </c>
      <c r="H30" s="29">
        <v>16.5</v>
      </c>
      <c r="I30" s="29">
        <v>10</v>
      </c>
      <c r="J30" s="29">
        <v>15</v>
      </c>
      <c r="X30" s="41">
        <f t="shared" si="3"/>
        <v>76.25</v>
      </c>
      <c r="Y30" s="41">
        <f t="shared" si="4"/>
        <v>73.75</v>
      </c>
      <c r="Z30" s="41"/>
      <c r="AA30" s="42">
        <f t="shared" si="5"/>
        <v>74.821428571428569</v>
      </c>
    </row>
    <row r="31" spans="1:27">
      <c r="A31" s="3">
        <v>25</v>
      </c>
      <c r="B31" s="3">
        <v>12</v>
      </c>
      <c r="C31" s="29">
        <v>10</v>
      </c>
      <c r="D31" s="29">
        <v>18.5</v>
      </c>
      <c r="E31" s="29">
        <v>10</v>
      </c>
      <c r="F31" s="29">
        <v>17</v>
      </c>
      <c r="G31" s="29">
        <v>9</v>
      </c>
      <c r="H31" s="29">
        <v>17.5</v>
      </c>
      <c r="I31" s="29">
        <v>10</v>
      </c>
      <c r="J31" s="29">
        <v>17</v>
      </c>
      <c r="X31" s="41">
        <f t="shared" si="3"/>
        <v>97.5</v>
      </c>
      <c r="Y31" s="41">
        <f t="shared" si="4"/>
        <v>87.5</v>
      </c>
      <c r="Z31" s="41"/>
      <c r="AA31" s="42">
        <f t="shared" si="5"/>
        <v>91.785714285714292</v>
      </c>
    </row>
    <row r="32" spans="1:27">
      <c r="A32" s="3">
        <v>26</v>
      </c>
      <c r="B32" s="3">
        <v>14</v>
      </c>
      <c r="C32" s="29">
        <v>9</v>
      </c>
      <c r="D32" s="29">
        <v>15.5</v>
      </c>
      <c r="E32" s="29">
        <v>8</v>
      </c>
      <c r="F32" s="29">
        <v>16</v>
      </c>
      <c r="G32" s="29">
        <v>7</v>
      </c>
      <c r="H32" s="29">
        <v>17.5</v>
      </c>
      <c r="I32" s="29">
        <v>8</v>
      </c>
      <c r="J32" s="29">
        <v>16</v>
      </c>
      <c r="X32" s="41">
        <f t="shared" si="3"/>
        <v>80</v>
      </c>
      <c r="Y32" s="41">
        <f t="shared" si="4"/>
        <v>81.25</v>
      </c>
      <c r="Z32" s="41"/>
      <c r="AA32" s="42">
        <f t="shared" si="5"/>
        <v>80.714285714285708</v>
      </c>
    </row>
    <row r="33" spans="1:27">
      <c r="A33" s="3">
        <v>27</v>
      </c>
      <c r="B33" s="3">
        <v>13</v>
      </c>
      <c r="C33" s="29">
        <v>10</v>
      </c>
      <c r="D33" s="29">
        <v>15</v>
      </c>
      <c r="E33" s="29">
        <v>10</v>
      </c>
      <c r="F33" s="29">
        <v>19</v>
      </c>
      <c r="G33" s="29">
        <v>9</v>
      </c>
      <c r="H33" s="29">
        <v>19.5</v>
      </c>
      <c r="I33" s="29">
        <v>10</v>
      </c>
      <c r="J33" s="29">
        <v>14</v>
      </c>
      <c r="X33" s="41">
        <f t="shared" si="3"/>
        <v>97.5</v>
      </c>
      <c r="Y33" s="41">
        <f t="shared" si="4"/>
        <v>84.375</v>
      </c>
      <c r="Z33" s="41"/>
      <c r="AA33" s="42">
        <f t="shared" si="5"/>
        <v>90</v>
      </c>
    </row>
    <row r="34" spans="1:27">
      <c r="A34" s="3">
        <v>28</v>
      </c>
      <c r="B34" s="3">
        <v>34</v>
      </c>
      <c r="C34" s="29">
        <v>6</v>
      </c>
      <c r="D34" s="29">
        <v>14.5</v>
      </c>
      <c r="E34" s="29">
        <v>3</v>
      </c>
      <c r="F34" s="29">
        <v>9</v>
      </c>
      <c r="G34" s="29">
        <v>2</v>
      </c>
      <c r="H34" s="29">
        <v>15.5</v>
      </c>
      <c r="I34" s="29">
        <v>8</v>
      </c>
      <c r="J34" s="29">
        <v>14</v>
      </c>
      <c r="X34" s="41">
        <f t="shared" si="3"/>
        <v>47.5</v>
      </c>
      <c r="Y34" s="41">
        <f t="shared" si="4"/>
        <v>66.25</v>
      </c>
      <c r="Z34" s="41"/>
      <c r="AA34" s="42">
        <f t="shared" si="5"/>
        <v>58.214285714285715</v>
      </c>
    </row>
    <row r="35" spans="1:27">
      <c r="A35" s="3">
        <v>29</v>
      </c>
      <c r="B35" s="3">
        <v>31</v>
      </c>
      <c r="C35" s="29">
        <v>8</v>
      </c>
      <c r="D35" s="29">
        <v>18</v>
      </c>
      <c r="E35" s="29">
        <v>10</v>
      </c>
      <c r="F35" s="29">
        <v>18.5</v>
      </c>
      <c r="G35" s="29">
        <v>6</v>
      </c>
      <c r="H35" s="29">
        <v>15</v>
      </c>
      <c r="I35" s="29">
        <v>0</v>
      </c>
      <c r="J35" s="29">
        <v>0</v>
      </c>
      <c r="X35" s="41">
        <f t="shared" si="3"/>
        <v>60</v>
      </c>
      <c r="Y35" s="41">
        <f t="shared" si="4"/>
        <v>64.375</v>
      </c>
      <c r="Z35" s="41"/>
      <c r="AA35" s="42">
        <f t="shared" si="5"/>
        <v>62.5</v>
      </c>
    </row>
    <row r="36" spans="1:27">
      <c r="A36" s="3">
        <v>30</v>
      </c>
      <c r="B36" s="3">
        <v>34</v>
      </c>
      <c r="C36" s="29">
        <v>7</v>
      </c>
      <c r="D36" s="29">
        <v>14.5</v>
      </c>
      <c r="E36" s="29">
        <v>9</v>
      </c>
      <c r="F36" s="29">
        <v>9</v>
      </c>
      <c r="G36" s="29">
        <v>4.5</v>
      </c>
      <c r="H36" s="29">
        <v>15.5</v>
      </c>
      <c r="I36" s="29">
        <v>10</v>
      </c>
      <c r="J36" s="29">
        <v>14</v>
      </c>
      <c r="X36" s="41">
        <f t="shared" si="3"/>
        <v>76.25</v>
      </c>
      <c r="Y36" s="41">
        <f t="shared" si="4"/>
        <v>66.25</v>
      </c>
      <c r="Z36" s="41"/>
      <c r="AA36" s="42">
        <f t="shared" si="5"/>
        <v>70.535714285714292</v>
      </c>
    </row>
    <row r="37" spans="1:27">
      <c r="A37" s="3">
        <v>31</v>
      </c>
      <c r="B37" s="3">
        <v>26</v>
      </c>
      <c r="C37" s="29">
        <v>10</v>
      </c>
      <c r="D37" s="29">
        <v>11</v>
      </c>
      <c r="E37" s="29">
        <v>6</v>
      </c>
      <c r="F37" s="29">
        <v>12.5</v>
      </c>
      <c r="G37" s="29">
        <v>8</v>
      </c>
      <c r="H37" s="29">
        <v>16.5</v>
      </c>
      <c r="I37" s="29">
        <v>8</v>
      </c>
      <c r="J37" s="29">
        <v>15</v>
      </c>
      <c r="X37" s="41">
        <f t="shared" si="3"/>
        <v>80</v>
      </c>
      <c r="Y37" s="41">
        <f t="shared" si="4"/>
        <v>68.75</v>
      </c>
      <c r="Z37" s="41"/>
      <c r="AA37" s="42">
        <f t="shared" si="5"/>
        <v>73.571428571428569</v>
      </c>
    </row>
    <row r="38" spans="1:27">
      <c r="A38" s="3">
        <v>32</v>
      </c>
      <c r="B38" s="3">
        <v>31</v>
      </c>
      <c r="C38" s="29">
        <v>9</v>
      </c>
      <c r="D38" s="29">
        <v>18</v>
      </c>
      <c r="E38" s="29">
        <v>10</v>
      </c>
      <c r="F38" s="29">
        <v>18.5</v>
      </c>
      <c r="G38" s="29">
        <v>10</v>
      </c>
      <c r="H38" s="29">
        <v>15</v>
      </c>
      <c r="I38" s="29">
        <v>9</v>
      </c>
      <c r="J38" s="29">
        <v>19.5</v>
      </c>
      <c r="X38" s="41">
        <f t="shared" si="3"/>
        <v>95</v>
      </c>
      <c r="Y38" s="41">
        <f t="shared" si="4"/>
        <v>88.75</v>
      </c>
      <c r="Z38" s="41"/>
      <c r="AA38" s="42">
        <f t="shared" si="5"/>
        <v>91.428571428571431</v>
      </c>
    </row>
    <row r="39" spans="1:27">
      <c r="A39" s="3">
        <v>33</v>
      </c>
      <c r="B39" s="3">
        <v>26</v>
      </c>
      <c r="C39" s="29">
        <v>10</v>
      </c>
      <c r="D39" s="29">
        <v>11</v>
      </c>
      <c r="E39" s="29">
        <v>6</v>
      </c>
      <c r="F39" s="29">
        <v>12.5</v>
      </c>
      <c r="G39" s="29">
        <v>9</v>
      </c>
      <c r="H39" s="29">
        <v>16.5</v>
      </c>
      <c r="I39" s="29">
        <v>10</v>
      </c>
      <c r="J39" s="29">
        <v>15</v>
      </c>
      <c r="X39" s="41">
        <f t="shared" si="3"/>
        <v>87.5</v>
      </c>
      <c r="Y39" s="41">
        <f t="shared" si="4"/>
        <v>68.75</v>
      </c>
      <c r="Z39" s="41"/>
      <c r="AA39" s="42">
        <f t="shared" si="5"/>
        <v>76.785714285714292</v>
      </c>
    </row>
    <row r="40" spans="1:27">
      <c r="A40" s="3">
        <v>34</v>
      </c>
      <c r="B40" s="3">
        <v>24</v>
      </c>
      <c r="C40" s="29">
        <v>10</v>
      </c>
      <c r="D40" s="29">
        <v>15</v>
      </c>
      <c r="E40" s="29">
        <v>7</v>
      </c>
      <c r="F40" s="29">
        <v>12.5</v>
      </c>
      <c r="G40" s="29">
        <v>10</v>
      </c>
      <c r="H40" s="29">
        <v>16.5</v>
      </c>
      <c r="I40" s="29">
        <v>9</v>
      </c>
      <c r="J40" s="29">
        <v>15</v>
      </c>
      <c r="X40" s="41">
        <f t="shared" si="3"/>
        <v>90</v>
      </c>
      <c r="Y40" s="41">
        <f t="shared" si="4"/>
        <v>73.75</v>
      </c>
      <c r="Z40" s="41"/>
      <c r="AA40" s="42">
        <f t="shared" si="5"/>
        <v>80.714285714285708</v>
      </c>
    </row>
    <row r="41" spans="1:27">
      <c r="A41" s="3">
        <v>35</v>
      </c>
      <c r="B41" s="3">
        <v>23</v>
      </c>
      <c r="C41" s="29">
        <v>10</v>
      </c>
      <c r="D41" s="29">
        <v>18</v>
      </c>
      <c r="E41" s="29">
        <v>9</v>
      </c>
      <c r="F41" s="29">
        <v>15</v>
      </c>
      <c r="G41" s="29">
        <v>10</v>
      </c>
      <c r="H41" s="29">
        <v>16</v>
      </c>
      <c r="I41" s="29">
        <v>10</v>
      </c>
      <c r="J41" s="29">
        <v>16.5</v>
      </c>
      <c r="X41" s="41">
        <f t="shared" si="3"/>
        <v>97.5</v>
      </c>
      <c r="Y41" s="41">
        <f t="shared" si="4"/>
        <v>81.875</v>
      </c>
      <c r="Z41" s="41"/>
      <c r="AA41" s="42">
        <f t="shared" si="5"/>
        <v>88.571428571428569</v>
      </c>
    </row>
    <row r="42" spans="1:27">
      <c r="A42" s="3">
        <v>36</v>
      </c>
      <c r="B42" s="3">
        <v>11</v>
      </c>
      <c r="C42" s="29">
        <v>10</v>
      </c>
      <c r="D42" s="29">
        <v>15.5</v>
      </c>
      <c r="E42" s="29">
        <v>10</v>
      </c>
      <c r="F42" s="29">
        <v>19</v>
      </c>
      <c r="G42" s="29">
        <v>7</v>
      </c>
      <c r="H42" s="29">
        <v>19</v>
      </c>
      <c r="I42" s="29">
        <v>9</v>
      </c>
      <c r="J42" s="29">
        <v>17</v>
      </c>
      <c r="X42" s="41">
        <f t="shared" si="3"/>
        <v>90</v>
      </c>
      <c r="Y42" s="41">
        <f t="shared" si="4"/>
        <v>88.125</v>
      </c>
      <c r="Z42" s="41"/>
      <c r="AA42" s="42">
        <f t="shared" si="5"/>
        <v>88.928571428571431</v>
      </c>
    </row>
    <row r="43" spans="1:27">
      <c r="A43" s="3">
        <v>37</v>
      </c>
      <c r="B43" s="3">
        <v>12</v>
      </c>
      <c r="C43" s="29">
        <v>10</v>
      </c>
      <c r="D43" s="29">
        <v>18.5</v>
      </c>
      <c r="E43" s="29">
        <v>10</v>
      </c>
      <c r="F43" s="29">
        <v>17</v>
      </c>
      <c r="G43" s="29">
        <v>9</v>
      </c>
      <c r="H43" s="29">
        <v>17.5</v>
      </c>
      <c r="I43" s="29">
        <v>9</v>
      </c>
      <c r="J43" s="29">
        <v>17</v>
      </c>
      <c r="X43" s="41">
        <f t="shared" si="3"/>
        <v>95</v>
      </c>
      <c r="Y43" s="41">
        <f t="shared" si="4"/>
        <v>87.5</v>
      </c>
      <c r="Z43" s="41"/>
      <c r="AA43" s="42">
        <f t="shared" si="5"/>
        <v>90.714285714285708</v>
      </c>
    </row>
    <row r="44" spans="1:27">
      <c r="A44" s="3">
        <v>38</v>
      </c>
      <c r="B44" s="3">
        <v>22</v>
      </c>
      <c r="C44" s="29">
        <v>8</v>
      </c>
      <c r="D44" s="29">
        <v>17.5</v>
      </c>
      <c r="E44" s="29">
        <v>9</v>
      </c>
      <c r="F44" s="29">
        <v>18</v>
      </c>
      <c r="G44" s="29">
        <v>9</v>
      </c>
      <c r="H44" s="29">
        <v>18</v>
      </c>
      <c r="I44" s="29">
        <v>10</v>
      </c>
      <c r="J44" s="29">
        <v>15</v>
      </c>
      <c r="X44" s="41">
        <f t="shared" si="3"/>
        <v>90</v>
      </c>
      <c r="Y44" s="41">
        <f t="shared" si="4"/>
        <v>85.625</v>
      </c>
      <c r="Z44" s="41"/>
      <c r="AA44" s="42">
        <f t="shared" si="5"/>
        <v>87.5</v>
      </c>
    </row>
    <row r="45" spans="1:27">
      <c r="A45" s="3">
        <v>39</v>
      </c>
      <c r="B45" s="3">
        <v>23</v>
      </c>
      <c r="C45" s="29">
        <v>10</v>
      </c>
      <c r="D45" s="29">
        <v>18</v>
      </c>
      <c r="E45" s="29">
        <v>9</v>
      </c>
      <c r="F45" s="29">
        <v>15</v>
      </c>
      <c r="G45" s="29">
        <v>9</v>
      </c>
      <c r="H45" s="29">
        <v>16</v>
      </c>
      <c r="I45" s="29">
        <v>9</v>
      </c>
      <c r="J45" s="29">
        <v>16.5</v>
      </c>
      <c r="X45" s="41">
        <f t="shared" si="3"/>
        <v>92.5</v>
      </c>
      <c r="Y45" s="41">
        <f t="shared" si="4"/>
        <v>81.875</v>
      </c>
      <c r="Z45" s="41"/>
      <c r="AA45" s="42">
        <f t="shared" si="5"/>
        <v>86.428571428571431</v>
      </c>
    </row>
    <row r="46" spans="1:27">
      <c r="A46" s="3">
        <v>40</v>
      </c>
      <c r="B46" s="3">
        <v>21</v>
      </c>
      <c r="C46" s="29">
        <v>10</v>
      </c>
      <c r="D46" s="29">
        <v>14.5</v>
      </c>
      <c r="E46" s="29">
        <v>10</v>
      </c>
      <c r="F46" s="29">
        <v>17</v>
      </c>
      <c r="G46" s="29">
        <v>9</v>
      </c>
      <c r="H46" s="29">
        <v>18.5</v>
      </c>
      <c r="I46" s="29">
        <v>9</v>
      </c>
      <c r="J46" s="29">
        <v>18.5</v>
      </c>
      <c r="X46" s="41">
        <f t="shared" si="3"/>
        <v>95</v>
      </c>
      <c r="Y46" s="41">
        <f t="shared" si="4"/>
        <v>85.625</v>
      </c>
      <c r="Z46" s="41"/>
      <c r="AA46" s="42">
        <f t="shared" si="5"/>
        <v>89.642857142857139</v>
      </c>
    </row>
    <row r="47" spans="1:27">
      <c r="A47" s="3">
        <v>41</v>
      </c>
      <c r="B47" s="3">
        <v>32</v>
      </c>
      <c r="C47" s="29">
        <v>8</v>
      </c>
      <c r="D47" s="29">
        <v>19.5</v>
      </c>
      <c r="E47" s="29">
        <v>8</v>
      </c>
      <c r="F47" s="29">
        <v>18</v>
      </c>
      <c r="G47" s="29">
        <v>10</v>
      </c>
      <c r="H47" s="29">
        <v>19</v>
      </c>
      <c r="I47" s="29">
        <v>9</v>
      </c>
      <c r="J47" s="29">
        <v>14.5</v>
      </c>
      <c r="X47" s="41">
        <f t="shared" si="3"/>
        <v>87.5</v>
      </c>
      <c r="Y47" s="41">
        <f t="shared" si="4"/>
        <v>88.75</v>
      </c>
      <c r="Z47" s="41"/>
      <c r="AA47" s="42">
        <f t="shared" si="5"/>
        <v>88.214285714285708</v>
      </c>
    </row>
    <row r="48" spans="1:27">
      <c r="A48" s="3">
        <v>42</v>
      </c>
      <c r="B48" s="3">
        <v>32</v>
      </c>
      <c r="C48" s="29">
        <v>10</v>
      </c>
      <c r="D48" s="29">
        <v>19.5</v>
      </c>
      <c r="E48" s="29">
        <v>8</v>
      </c>
      <c r="F48" s="29">
        <v>18</v>
      </c>
      <c r="G48" s="29">
        <v>10</v>
      </c>
      <c r="H48" s="29">
        <v>19</v>
      </c>
      <c r="I48" s="29">
        <v>10</v>
      </c>
      <c r="J48" s="29">
        <v>14.5</v>
      </c>
      <c r="X48" s="41">
        <f t="shared" si="3"/>
        <v>95</v>
      </c>
      <c r="Y48" s="41">
        <f t="shared" si="4"/>
        <v>88.75</v>
      </c>
      <c r="Z48" s="41"/>
      <c r="AA48" s="42">
        <f t="shared" si="5"/>
        <v>91.428571428571431</v>
      </c>
    </row>
    <row r="49" spans="1:27">
      <c r="A49" s="3">
        <v>43</v>
      </c>
      <c r="B49" s="3">
        <v>33</v>
      </c>
      <c r="C49" s="29">
        <v>9</v>
      </c>
      <c r="D49" s="29">
        <v>13.5</v>
      </c>
      <c r="E49" s="29">
        <v>10</v>
      </c>
      <c r="F49" s="29">
        <v>13.5</v>
      </c>
      <c r="G49" s="29">
        <v>9</v>
      </c>
      <c r="H49" s="29">
        <v>17</v>
      </c>
      <c r="I49" s="29">
        <v>10</v>
      </c>
      <c r="J49" s="29">
        <v>16.5</v>
      </c>
      <c r="X49" s="41">
        <f t="shared" si="3"/>
        <v>95</v>
      </c>
      <c r="Y49" s="41">
        <f t="shared" si="4"/>
        <v>75.625</v>
      </c>
      <c r="Z49" s="41"/>
      <c r="AA49" s="42">
        <f t="shared" si="5"/>
        <v>83.928571428571431</v>
      </c>
    </row>
    <row r="50" spans="1:27">
      <c r="A50" s="3">
        <v>44</v>
      </c>
      <c r="B50" s="3">
        <v>11</v>
      </c>
      <c r="C50" s="29">
        <v>10</v>
      </c>
      <c r="D50" s="29">
        <v>15.5</v>
      </c>
      <c r="E50" s="29">
        <v>10</v>
      </c>
      <c r="F50" s="29">
        <v>19</v>
      </c>
      <c r="G50" s="29">
        <v>10</v>
      </c>
      <c r="H50" s="29">
        <v>19</v>
      </c>
      <c r="I50" s="29">
        <v>10</v>
      </c>
      <c r="J50" s="29">
        <v>17</v>
      </c>
      <c r="X50" s="41">
        <f t="shared" si="3"/>
        <v>100</v>
      </c>
      <c r="Y50" s="41">
        <f t="shared" si="4"/>
        <v>88.125</v>
      </c>
      <c r="Z50" s="41"/>
      <c r="AA50" s="42">
        <f t="shared" si="5"/>
        <v>93.214285714285708</v>
      </c>
    </row>
    <row r="51" spans="1:27">
      <c r="A51" s="3">
        <v>45</v>
      </c>
      <c r="B51" s="3">
        <v>32</v>
      </c>
      <c r="C51" s="29">
        <v>10</v>
      </c>
      <c r="D51" s="29">
        <v>19.5</v>
      </c>
      <c r="E51" s="29">
        <v>8</v>
      </c>
      <c r="F51" s="29">
        <v>18</v>
      </c>
      <c r="G51" s="29">
        <v>0</v>
      </c>
      <c r="H51" s="29">
        <v>0</v>
      </c>
      <c r="I51" s="29">
        <v>8</v>
      </c>
      <c r="J51" s="29">
        <v>14.5</v>
      </c>
      <c r="X51" s="41">
        <f t="shared" si="3"/>
        <v>65</v>
      </c>
      <c r="Y51" s="41">
        <f t="shared" si="4"/>
        <v>65</v>
      </c>
      <c r="Z51" s="41"/>
      <c r="AA51" s="42">
        <f t="shared" si="5"/>
        <v>65</v>
      </c>
    </row>
    <row r="52" spans="1:27">
      <c r="A52" s="3">
        <v>46</v>
      </c>
      <c r="B52" s="3">
        <v>22</v>
      </c>
      <c r="C52" s="29">
        <v>10</v>
      </c>
      <c r="D52" s="29">
        <v>17.5</v>
      </c>
      <c r="E52" s="29">
        <v>8</v>
      </c>
      <c r="F52" s="29">
        <v>18</v>
      </c>
      <c r="G52" s="29">
        <v>10</v>
      </c>
      <c r="H52" s="29">
        <v>18</v>
      </c>
      <c r="I52" s="29">
        <v>10</v>
      </c>
      <c r="J52" s="29">
        <v>15</v>
      </c>
      <c r="X52" s="41">
        <f t="shared" si="3"/>
        <v>95</v>
      </c>
      <c r="Y52" s="41">
        <f t="shared" si="4"/>
        <v>85.625</v>
      </c>
      <c r="Z52" s="41"/>
      <c r="AA52" s="42">
        <f t="shared" si="5"/>
        <v>89.642857142857139</v>
      </c>
    </row>
    <row r="53" spans="1:27">
      <c r="A53" s="3">
        <v>47</v>
      </c>
      <c r="B53" s="3">
        <v>25</v>
      </c>
      <c r="C53" s="29">
        <v>8</v>
      </c>
      <c r="D53" s="29">
        <v>15</v>
      </c>
      <c r="E53" s="29">
        <v>5</v>
      </c>
      <c r="F53" s="29">
        <v>14</v>
      </c>
      <c r="G53" s="29">
        <v>6</v>
      </c>
      <c r="H53" s="29">
        <v>15</v>
      </c>
      <c r="I53" s="29">
        <v>9</v>
      </c>
      <c r="J53" s="29">
        <v>17</v>
      </c>
      <c r="X53" s="41">
        <f t="shared" si="3"/>
        <v>70</v>
      </c>
      <c r="Y53" s="41">
        <f t="shared" si="4"/>
        <v>76.25</v>
      </c>
      <c r="Z53" s="41"/>
      <c r="AA53" s="42">
        <f t="shared" si="5"/>
        <v>73.571428571428569</v>
      </c>
    </row>
    <row r="54" spans="1:27">
      <c r="A54" s="3">
        <v>48</v>
      </c>
      <c r="B54" s="3">
        <v>25</v>
      </c>
      <c r="C54" s="29">
        <v>10</v>
      </c>
      <c r="D54" s="29">
        <v>15</v>
      </c>
      <c r="E54" s="29">
        <v>8</v>
      </c>
      <c r="F54" s="29">
        <v>14</v>
      </c>
      <c r="G54" s="29">
        <v>9</v>
      </c>
      <c r="H54" s="29">
        <v>15</v>
      </c>
      <c r="I54" s="29">
        <v>10</v>
      </c>
      <c r="J54" s="29">
        <v>17.5</v>
      </c>
      <c r="X54" s="41">
        <f t="shared" si="3"/>
        <v>92.5</v>
      </c>
      <c r="Y54" s="41">
        <f t="shared" si="4"/>
        <v>76.875</v>
      </c>
      <c r="Z54" s="41"/>
      <c r="AA54" s="42">
        <f t="shared" si="5"/>
        <v>83.571428571428569</v>
      </c>
    </row>
    <row r="55" spans="1:27">
      <c r="A55" s="3">
        <v>49</v>
      </c>
      <c r="B55" s="3">
        <v>11</v>
      </c>
      <c r="C55" s="29">
        <v>8</v>
      </c>
      <c r="D55" s="29">
        <v>15.5</v>
      </c>
      <c r="E55" s="29">
        <v>10</v>
      </c>
      <c r="F55" s="29">
        <v>19</v>
      </c>
      <c r="G55" s="29">
        <v>9</v>
      </c>
      <c r="H55" s="29">
        <v>19</v>
      </c>
      <c r="I55" s="29">
        <v>9</v>
      </c>
      <c r="J55" s="29">
        <v>17</v>
      </c>
      <c r="X55" s="41">
        <f t="shared" si="3"/>
        <v>90</v>
      </c>
      <c r="Y55" s="41">
        <f t="shared" si="4"/>
        <v>88.125</v>
      </c>
      <c r="Z55" s="41"/>
      <c r="AA55" s="42">
        <f t="shared" si="5"/>
        <v>88.928571428571431</v>
      </c>
    </row>
    <row r="56" spans="1:27">
      <c r="A56" s="3">
        <v>50</v>
      </c>
      <c r="B56" s="3">
        <v>11</v>
      </c>
      <c r="C56" s="29">
        <v>10</v>
      </c>
      <c r="D56" s="29">
        <v>15.5</v>
      </c>
      <c r="E56" s="29">
        <v>9</v>
      </c>
      <c r="F56" s="29">
        <v>19</v>
      </c>
      <c r="G56" s="29">
        <v>9</v>
      </c>
      <c r="H56" s="29">
        <v>19</v>
      </c>
      <c r="I56" s="29">
        <v>10</v>
      </c>
      <c r="J56" s="29">
        <v>17</v>
      </c>
      <c r="X56" s="41">
        <f t="shared" si="3"/>
        <v>95</v>
      </c>
      <c r="Y56" s="41">
        <f t="shared" si="4"/>
        <v>88.125</v>
      </c>
      <c r="Z56" s="41"/>
      <c r="AA56" s="42">
        <f t="shared" si="5"/>
        <v>91.071428571428569</v>
      </c>
    </row>
    <row r="57" spans="1:27">
      <c r="X57" s="38"/>
      <c r="Y57" s="38"/>
      <c r="Z57" s="38"/>
      <c r="AA57" s="38"/>
    </row>
    <row r="58" spans="1:27">
      <c r="X58" s="38"/>
      <c r="Y58" s="38"/>
      <c r="Z58" s="38"/>
      <c r="AA58" s="38"/>
    </row>
    <row r="59" spans="1:27" s="3" customFormat="1">
      <c r="A59" s="8"/>
      <c r="U59" s="6"/>
      <c r="W59" s="5"/>
      <c r="X59" s="5"/>
      <c r="Y59" s="4"/>
      <c r="AA59" s="4"/>
    </row>
    <row r="60" spans="1:27">
      <c r="B60" s="30"/>
    </row>
  </sheetData>
  <sheetProtection selectLockedCells="1" selectUnlockedCells="1"/>
  <mergeCells count="10">
    <mergeCell ref="O1:P1"/>
    <mergeCell ref="Q1:R1"/>
    <mergeCell ref="S1:T1"/>
    <mergeCell ref="U1:V1"/>
    <mergeCell ref="C1:D1"/>
    <mergeCell ref="E1:F1"/>
    <mergeCell ref="G1:H1"/>
    <mergeCell ref="I1:J1"/>
    <mergeCell ref="K1:L1"/>
    <mergeCell ref="M1:N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6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11.42578125" defaultRowHeight="12.75"/>
  <cols>
    <col min="1" max="1" width="22.28515625" style="1" customWidth="1"/>
    <col min="2" max="2" width="8.140625" style="3" bestFit="1" customWidth="1"/>
    <col min="3" max="13" width="7.28515625" style="3" customWidth="1"/>
    <col min="14" max="14" width="3.85546875" style="3" customWidth="1"/>
    <col min="15" max="15" width="6.85546875" style="3" customWidth="1"/>
    <col min="16" max="16" width="7" style="3" bestFit="1" customWidth="1"/>
    <col min="17" max="17" width="5" style="3" customWidth="1"/>
    <col min="18" max="18" width="7.42578125" style="3" customWidth="1"/>
    <col min="19" max="19" width="8.7109375" style="3" customWidth="1"/>
    <col min="20" max="20" width="9.140625" style="3" bestFit="1" customWidth="1"/>
    <col min="21" max="21" width="7" style="3" customWidth="1"/>
    <col min="22" max="22" width="4" style="3" customWidth="1"/>
    <col min="23" max="23" width="9" style="6" bestFit="1" customWidth="1"/>
    <col min="24" max="24" width="9.5703125" style="1" bestFit="1" customWidth="1"/>
    <col min="25" max="25" width="7" style="1" customWidth="1"/>
    <col min="26" max="26" width="11.28515625" style="1" customWidth="1"/>
    <col min="27" max="27" width="7" style="1" bestFit="1" customWidth="1"/>
    <col min="28" max="28" width="11.140625" style="1" bestFit="1" customWidth="1"/>
    <col min="29" max="29" width="5" style="1" customWidth="1"/>
    <col min="30" max="30" width="11.42578125" style="3" customWidth="1"/>
    <col min="31" max="16384" width="11.42578125" style="1"/>
  </cols>
  <sheetData>
    <row r="1" spans="1:30">
      <c r="C1" s="45" t="s">
        <v>56</v>
      </c>
      <c r="D1" s="45"/>
      <c r="E1" s="45"/>
      <c r="F1" s="45"/>
      <c r="G1" s="45"/>
      <c r="H1" s="45"/>
      <c r="I1" s="45"/>
      <c r="J1" s="45"/>
      <c r="K1" s="45"/>
      <c r="L1" s="28"/>
      <c r="O1" s="45" t="s">
        <v>57</v>
      </c>
      <c r="P1" s="45"/>
      <c r="Q1" s="45"/>
      <c r="R1" s="45"/>
      <c r="S1" s="45"/>
      <c r="T1" s="45"/>
      <c r="U1" s="1"/>
      <c r="W1" s="45" t="s">
        <v>58</v>
      </c>
      <c r="X1" s="45"/>
      <c r="Y1" s="45"/>
      <c r="Z1" s="45"/>
      <c r="AA1" s="45"/>
    </row>
    <row r="2" spans="1:30" s="7" customFormat="1">
      <c r="A2" s="7" t="s">
        <v>12</v>
      </c>
      <c r="B2" s="7" t="s">
        <v>59</v>
      </c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 t="s">
        <v>25</v>
      </c>
      <c r="O2" s="7" t="s">
        <v>60</v>
      </c>
      <c r="P2" s="7" t="s">
        <v>61</v>
      </c>
      <c r="Q2" s="7" t="s">
        <v>62</v>
      </c>
      <c r="R2" s="7" t="s">
        <v>63</v>
      </c>
      <c r="S2" s="7" t="s">
        <v>64</v>
      </c>
      <c r="T2" s="7" t="s">
        <v>65</v>
      </c>
      <c r="U2" s="7" t="s">
        <v>66</v>
      </c>
      <c r="W2" s="11" t="s">
        <v>12</v>
      </c>
      <c r="X2" s="7" t="s">
        <v>67</v>
      </c>
      <c r="Y2" s="7" t="s">
        <v>13</v>
      </c>
      <c r="Z2" s="7" t="s">
        <v>68</v>
      </c>
      <c r="AA2" s="7" t="s">
        <v>69</v>
      </c>
      <c r="AB2" s="7" t="s">
        <v>25</v>
      </c>
      <c r="AD2" s="7" t="s">
        <v>25</v>
      </c>
    </row>
    <row r="3" spans="1:30" s="7" customFormat="1">
      <c r="A3" s="7" t="s">
        <v>70</v>
      </c>
      <c r="M3" s="3"/>
      <c r="O3" s="7" t="s">
        <v>71</v>
      </c>
      <c r="P3" s="7" t="s">
        <v>72</v>
      </c>
      <c r="Q3" s="7" t="s">
        <v>73</v>
      </c>
      <c r="R3" s="7" t="s">
        <v>74</v>
      </c>
      <c r="S3" s="7" t="s">
        <v>75</v>
      </c>
      <c r="T3" s="7" t="s">
        <v>76</v>
      </c>
      <c r="U3" s="7" t="s">
        <v>77</v>
      </c>
      <c r="W3" s="11" t="s">
        <v>78</v>
      </c>
      <c r="X3" s="7" t="s">
        <v>79</v>
      </c>
      <c r="Y3" s="7" t="s">
        <v>80</v>
      </c>
      <c r="Z3" s="7" t="s">
        <v>81</v>
      </c>
      <c r="AA3" s="7" t="s">
        <v>82</v>
      </c>
      <c r="AB3" s="7" t="s">
        <v>83</v>
      </c>
      <c r="AD3" s="7" t="s">
        <v>77</v>
      </c>
    </row>
    <row r="4" spans="1:30" s="3" customFormat="1">
      <c r="B4" s="7" t="s">
        <v>84</v>
      </c>
      <c r="C4" s="3">
        <v>5</v>
      </c>
      <c r="D4" s="3">
        <v>5</v>
      </c>
      <c r="E4" s="3">
        <v>5</v>
      </c>
      <c r="F4" s="3">
        <v>5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M4" s="3">
        <f>SUM(C4:L4)</f>
        <v>50</v>
      </c>
      <c r="N4" s="7"/>
      <c r="O4" s="3">
        <v>20</v>
      </c>
      <c r="P4" s="3">
        <v>20</v>
      </c>
      <c r="Q4" s="3">
        <v>20</v>
      </c>
      <c r="R4" s="3">
        <v>20</v>
      </c>
      <c r="S4" s="3">
        <v>20</v>
      </c>
      <c r="T4" s="3">
        <v>20</v>
      </c>
      <c r="U4" s="3">
        <f>SUM(O4:T4)</f>
        <v>120</v>
      </c>
      <c r="W4" s="5">
        <v>5</v>
      </c>
      <c r="X4" s="3">
        <v>0</v>
      </c>
      <c r="Y4" s="3">
        <v>10</v>
      </c>
      <c r="Z4" s="3">
        <v>30</v>
      </c>
      <c r="AA4" s="3">
        <v>10</v>
      </c>
      <c r="AB4" s="5">
        <f>SUM(W4:AA4)</f>
        <v>55</v>
      </c>
      <c r="AC4" s="5"/>
      <c r="AD4" s="5">
        <f>U4+AB4</f>
        <v>175</v>
      </c>
    </row>
    <row r="5" spans="1:30" s="3" customFormat="1">
      <c r="B5" s="7" t="s">
        <v>85</v>
      </c>
      <c r="C5" s="3">
        <f t="shared" ref="C5:M5" si="0">MAX(C10:C23)</f>
        <v>5</v>
      </c>
      <c r="D5" s="3">
        <f t="shared" si="0"/>
        <v>5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0</v>
      </c>
      <c r="M5" s="3">
        <f t="shared" si="0"/>
        <v>10</v>
      </c>
      <c r="N5" s="7"/>
      <c r="O5" s="3">
        <f t="shared" ref="O5:U5" si="1">MAX(O10:O23)</f>
        <v>0</v>
      </c>
      <c r="P5" s="3">
        <f t="shared" si="1"/>
        <v>0</v>
      </c>
      <c r="Q5" s="3">
        <f t="shared" si="1"/>
        <v>0</v>
      </c>
      <c r="R5" s="3">
        <f t="shared" si="1"/>
        <v>0</v>
      </c>
      <c r="S5" s="3">
        <f t="shared" si="1"/>
        <v>0</v>
      </c>
      <c r="T5" s="3">
        <f t="shared" si="1"/>
        <v>0</v>
      </c>
      <c r="U5" s="3">
        <f t="shared" si="1"/>
        <v>0</v>
      </c>
      <c r="W5" s="3">
        <f t="shared" ref="W5:AB5" si="2">MAX(W10:W23)</f>
        <v>0</v>
      </c>
      <c r="X5" s="3">
        <f t="shared" si="2"/>
        <v>0</v>
      </c>
      <c r="Y5" s="3">
        <f t="shared" si="2"/>
        <v>0</v>
      </c>
      <c r="Z5" s="3">
        <f t="shared" si="2"/>
        <v>0</v>
      </c>
      <c r="AA5" s="3">
        <f t="shared" si="2"/>
        <v>0</v>
      </c>
      <c r="AB5" s="3">
        <f t="shared" si="2"/>
        <v>0</v>
      </c>
      <c r="AC5" s="5"/>
      <c r="AD5" s="3">
        <f>MAX(AD10:AD23)</f>
        <v>0</v>
      </c>
    </row>
    <row r="6" spans="1:30" s="3" customFormat="1">
      <c r="B6" s="7" t="s">
        <v>86</v>
      </c>
      <c r="C6" s="5">
        <f t="shared" ref="C6:M6" si="3">AVERAGE(C10:C23)</f>
        <v>5</v>
      </c>
      <c r="D6" s="5">
        <f t="shared" si="3"/>
        <v>4.9285714285714288</v>
      </c>
      <c r="E6" s="5">
        <f t="shared" si="3"/>
        <v>0</v>
      </c>
      <c r="F6" s="5">
        <f t="shared" si="3"/>
        <v>0</v>
      </c>
      <c r="G6" s="5">
        <f t="shared" si="3"/>
        <v>0</v>
      </c>
      <c r="H6" s="5">
        <f t="shared" si="3"/>
        <v>0</v>
      </c>
      <c r="I6" s="5">
        <f t="shared" si="3"/>
        <v>0</v>
      </c>
      <c r="J6" s="5">
        <f t="shared" si="3"/>
        <v>0</v>
      </c>
      <c r="K6" s="5">
        <f t="shared" si="3"/>
        <v>0</v>
      </c>
      <c r="L6" s="5">
        <f t="shared" si="3"/>
        <v>0</v>
      </c>
      <c r="M6" s="5">
        <f t="shared" si="3"/>
        <v>9.9285714285714288</v>
      </c>
      <c r="N6" s="7"/>
      <c r="O6" s="5">
        <f t="shared" ref="O6:U6" si="4">AVERAGE(O10:O23)</f>
        <v>0</v>
      </c>
      <c r="P6" s="5">
        <f t="shared" si="4"/>
        <v>0</v>
      </c>
      <c r="Q6" s="5">
        <f t="shared" si="4"/>
        <v>0</v>
      </c>
      <c r="R6" s="5">
        <f t="shared" si="4"/>
        <v>0</v>
      </c>
      <c r="S6" s="5">
        <f t="shared" si="4"/>
        <v>0</v>
      </c>
      <c r="T6" s="5">
        <f t="shared" si="4"/>
        <v>0</v>
      </c>
      <c r="U6" s="5">
        <f t="shared" si="4"/>
        <v>0</v>
      </c>
      <c r="V6" s="5"/>
      <c r="W6" s="6">
        <f t="shared" ref="W6:AB6" si="5">AVERAGE(W10:W23)</f>
        <v>0</v>
      </c>
      <c r="X6" s="5">
        <f t="shared" si="5"/>
        <v>0</v>
      </c>
      <c r="Y6" s="5">
        <f t="shared" si="5"/>
        <v>0</v>
      </c>
      <c r="Z6" s="5">
        <f t="shared" si="5"/>
        <v>0</v>
      </c>
      <c r="AA6" s="5">
        <f t="shared" si="5"/>
        <v>0</v>
      </c>
      <c r="AB6" s="5">
        <f t="shared" si="5"/>
        <v>0</v>
      </c>
      <c r="AC6" s="5"/>
      <c r="AD6" s="5">
        <f>AVERAGE(AD10:AD23)</f>
        <v>0</v>
      </c>
    </row>
    <row r="7" spans="1:30" s="3" customFormat="1">
      <c r="B7" s="7" t="s">
        <v>87</v>
      </c>
      <c r="C7" s="3">
        <f t="shared" ref="C7:M7" si="6">MIN(C10:C23)</f>
        <v>5</v>
      </c>
      <c r="D7" s="3">
        <f t="shared" si="6"/>
        <v>4</v>
      </c>
      <c r="E7" s="3">
        <f t="shared" si="6"/>
        <v>0</v>
      </c>
      <c r="F7" s="3">
        <f t="shared" si="6"/>
        <v>0</v>
      </c>
      <c r="G7" s="3">
        <f t="shared" si="6"/>
        <v>0</v>
      </c>
      <c r="H7" s="3">
        <f t="shared" si="6"/>
        <v>0</v>
      </c>
      <c r="I7" s="3">
        <f t="shared" si="6"/>
        <v>0</v>
      </c>
      <c r="J7" s="3">
        <f t="shared" si="6"/>
        <v>0</v>
      </c>
      <c r="K7" s="3">
        <f t="shared" si="6"/>
        <v>0</v>
      </c>
      <c r="L7" s="3">
        <f t="shared" si="6"/>
        <v>0</v>
      </c>
      <c r="M7" s="3">
        <f t="shared" si="6"/>
        <v>9</v>
      </c>
      <c r="N7" s="7"/>
      <c r="O7" s="3">
        <f t="shared" ref="O7:U7" si="7">MIN(O10:O23)</f>
        <v>0</v>
      </c>
      <c r="P7" s="3">
        <f t="shared" si="7"/>
        <v>0</v>
      </c>
      <c r="Q7" s="3">
        <f t="shared" si="7"/>
        <v>0</v>
      </c>
      <c r="R7" s="3">
        <f t="shared" si="7"/>
        <v>0</v>
      </c>
      <c r="S7" s="3">
        <f t="shared" si="7"/>
        <v>0</v>
      </c>
      <c r="T7" s="3">
        <f t="shared" si="7"/>
        <v>0</v>
      </c>
      <c r="U7" s="3">
        <f t="shared" si="7"/>
        <v>0</v>
      </c>
      <c r="W7" s="3">
        <f t="shared" ref="W7:AB7" si="8">MIN(W10:W23)</f>
        <v>0</v>
      </c>
      <c r="X7" s="3">
        <f t="shared" si="8"/>
        <v>0</v>
      </c>
      <c r="Y7" s="3">
        <f t="shared" si="8"/>
        <v>0</v>
      </c>
      <c r="Z7" s="3">
        <f t="shared" si="8"/>
        <v>0</v>
      </c>
      <c r="AA7" s="3">
        <f t="shared" si="8"/>
        <v>0</v>
      </c>
      <c r="AB7" s="3">
        <f t="shared" si="8"/>
        <v>0</v>
      </c>
      <c r="AC7" s="5"/>
      <c r="AD7" s="3">
        <f>MIN(AD10:AD23)</f>
        <v>0</v>
      </c>
    </row>
    <row r="8" spans="1:30" s="3" customFormat="1">
      <c r="B8" s="7" t="s">
        <v>88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7"/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W8" s="5">
        <v>-5</v>
      </c>
      <c r="X8" s="5">
        <v>-10</v>
      </c>
      <c r="Y8" s="3">
        <v>-10</v>
      </c>
      <c r="Z8" s="3">
        <v>-60</v>
      </c>
      <c r="AA8" s="3">
        <v>0</v>
      </c>
      <c r="AB8" s="5">
        <f>SUM(W8:AA8)</f>
        <v>-85</v>
      </c>
      <c r="AC8" s="5"/>
      <c r="AD8" s="5">
        <f>U8+AB8</f>
        <v>-85</v>
      </c>
    </row>
    <row r="9" spans="1:30" s="3" customFormat="1">
      <c r="B9" s="7"/>
      <c r="N9" s="7"/>
      <c r="W9" s="5"/>
      <c r="X9" s="5"/>
      <c r="AB9" s="5"/>
      <c r="AD9" s="5"/>
    </row>
    <row r="10" spans="1:30" ht="12" customHeight="1">
      <c r="A10" s="7"/>
      <c r="B10" s="7">
        <v>11</v>
      </c>
      <c r="C10" s="3">
        <v>5</v>
      </c>
      <c r="D10" s="3">
        <v>5</v>
      </c>
      <c r="M10" s="3">
        <f t="shared" ref="M10:M23" si="9">SUM(C10:L10)</f>
        <v>10</v>
      </c>
      <c r="U10" s="3">
        <f t="shared" ref="U10:U23" si="10">SUM(O10:T10)</f>
        <v>0</v>
      </c>
      <c r="W10" s="4"/>
      <c r="X10" s="3"/>
      <c r="Y10" s="3"/>
      <c r="Z10" s="3"/>
      <c r="AA10" s="3"/>
      <c r="AB10" s="24">
        <f t="shared" ref="AB10:AB23" si="11">SUM(W10:AA10)</f>
        <v>0</v>
      </c>
      <c r="AC10" s="3"/>
      <c r="AD10" s="5">
        <f t="shared" ref="AD10:AD23" si="12">U10+AB10</f>
        <v>0</v>
      </c>
    </row>
    <row r="11" spans="1:30" ht="12" customHeight="1">
      <c r="A11" s="7"/>
      <c r="B11" s="7">
        <v>12</v>
      </c>
      <c r="C11" s="3">
        <v>5</v>
      </c>
      <c r="D11" s="3">
        <v>5</v>
      </c>
      <c r="M11" s="3">
        <f t="shared" si="9"/>
        <v>10</v>
      </c>
      <c r="U11" s="3">
        <f t="shared" si="10"/>
        <v>0</v>
      </c>
      <c r="W11" s="4"/>
      <c r="X11" s="3"/>
      <c r="Y11" s="3"/>
      <c r="Z11" s="3"/>
      <c r="AA11" s="3"/>
      <c r="AB11" s="24">
        <f t="shared" si="11"/>
        <v>0</v>
      </c>
      <c r="AC11" s="3"/>
      <c r="AD11" s="5">
        <f t="shared" si="12"/>
        <v>0</v>
      </c>
    </row>
    <row r="12" spans="1:30" ht="12" customHeight="1">
      <c r="A12" s="7"/>
      <c r="B12" s="7">
        <v>13</v>
      </c>
      <c r="C12" s="3">
        <v>5</v>
      </c>
      <c r="D12" s="3">
        <v>5</v>
      </c>
      <c r="M12" s="3">
        <f t="shared" si="9"/>
        <v>10</v>
      </c>
      <c r="U12" s="3">
        <f t="shared" si="10"/>
        <v>0</v>
      </c>
      <c r="W12" s="4"/>
      <c r="X12" s="3"/>
      <c r="Y12" s="3"/>
      <c r="Z12" s="3"/>
      <c r="AA12" s="3"/>
      <c r="AB12" s="24">
        <f t="shared" si="11"/>
        <v>0</v>
      </c>
      <c r="AC12" s="3"/>
      <c r="AD12" s="5">
        <f t="shared" si="12"/>
        <v>0</v>
      </c>
    </row>
    <row r="13" spans="1:30" ht="12" customHeight="1">
      <c r="A13" s="7"/>
      <c r="B13" s="7">
        <v>14</v>
      </c>
      <c r="C13" s="3">
        <v>5</v>
      </c>
      <c r="D13" s="3">
        <v>4</v>
      </c>
      <c r="M13" s="3">
        <f t="shared" si="9"/>
        <v>9</v>
      </c>
      <c r="U13" s="3">
        <f t="shared" si="10"/>
        <v>0</v>
      </c>
      <c r="W13" s="4"/>
      <c r="X13" s="3"/>
      <c r="Y13" s="3"/>
      <c r="Z13" s="3"/>
      <c r="AA13" s="3"/>
      <c r="AB13" s="24">
        <f t="shared" si="11"/>
        <v>0</v>
      </c>
      <c r="AC13" s="3"/>
      <c r="AD13" s="5">
        <f t="shared" si="12"/>
        <v>0</v>
      </c>
    </row>
    <row r="14" spans="1:30">
      <c r="A14" s="7"/>
      <c r="B14" s="7">
        <v>21</v>
      </c>
      <c r="C14" s="3">
        <v>5</v>
      </c>
      <c r="D14" s="3">
        <v>5</v>
      </c>
      <c r="M14" s="3">
        <f t="shared" si="9"/>
        <v>10</v>
      </c>
      <c r="U14" s="3">
        <f t="shared" si="10"/>
        <v>0</v>
      </c>
      <c r="W14" s="4"/>
      <c r="X14" s="3"/>
      <c r="Y14" s="3"/>
      <c r="Z14" s="3"/>
      <c r="AA14" s="3"/>
      <c r="AB14" s="24">
        <f t="shared" si="11"/>
        <v>0</v>
      </c>
      <c r="AC14" s="3"/>
      <c r="AD14" s="5">
        <f t="shared" si="12"/>
        <v>0</v>
      </c>
    </row>
    <row r="15" spans="1:30">
      <c r="A15" s="7"/>
      <c r="B15" s="7">
        <v>22</v>
      </c>
      <c r="C15" s="3">
        <v>5</v>
      </c>
      <c r="D15" s="3">
        <v>5</v>
      </c>
      <c r="M15" s="3">
        <f t="shared" si="9"/>
        <v>10</v>
      </c>
      <c r="U15" s="3">
        <f t="shared" si="10"/>
        <v>0</v>
      </c>
      <c r="W15" s="4"/>
      <c r="X15" s="3"/>
      <c r="Y15" s="3"/>
      <c r="Z15" s="3"/>
      <c r="AA15" s="3"/>
      <c r="AB15" s="24">
        <f t="shared" si="11"/>
        <v>0</v>
      </c>
      <c r="AC15" s="3"/>
      <c r="AD15" s="5">
        <f t="shared" si="12"/>
        <v>0</v>
      </c>
    </row>
    <row r="16" spans="1:30">
      <c r="A16" s="7"/>
      <c r="B16" s="7">
        <v>23</v>
      </c>
      <c r="C16" s="3">
        <v>5</v>
      </c>
      <c r="D16" s="3">
        <v>5</v>
      </c>
      <c r="M16" s="3">
        <f t="shared" si="9"/>
        <v>10</v>
      </c>
      <c r="U16" s="3">
        <f t="shared" si="10"/>
        <v>0</v>
      </c>
      <c r="W16" s="4"/>
      <c r="X16" s="3"/>
      <c r="Y16" s="3"/>
      <c r="Z16" s="3"/>
      <c r="AA16" s="3"/>
      <c r="AB16" s="24">
        <f t="shared" si="11"/>
        <v>0</v>
      </c>
      <c r="AC16" s="3"/>
      <c r="AD16" s="5">
        <f t="shared" si="12"/>
        <v>0</v>
      </c>
    </row>
    <row r="17" spans="1:30">
      <c r="A17" s="7"/>
      <c r="B17" s="7">
        <v>24</v>
      </c>
      <c r="C17" s="3">
        <v>5</v>
      </c>
      <c r="D17" s="3">
        <v>5</v>
      </c>
      <c r="M17" s="3">
        <f t="shared" si="9"/>
        <v>10</v>
      </c>
      <c r="U17" s="3">
        <f t="shared" si="10"/>
        <v>0</v>
      </c>
      <c r="W17" s="4"/>
      <c r="X17" s="3"/>
      <c r="Y17" s="3"/>
      <c r="Z17" s="3"/>
      <c r="AA17" s="3"/>
      <c r="AB17" s="24">
        <f t="shared" si="11"/>
        <v>0</v>
      </c>
      <c r="AC17" s="3"/>
      <c r="AD17" s="5">
        <f t="shared" si="12"/>
        <v>0</v>
      </c>
    </row>
    <row r="18" spans="1:30">
      <c r="A18" s="7"/>
      <c r="B18" s="7">
        <v>25</v>
      </c>
      <c r="C18" s="3">
        <v>5</v>
      </c>
      <c r="D18" s="3">
        <v>5</v>
      </c>
      <c r="M18" s="3">
        <f t="shared" si="9"/>
        <v>10</v>
      </c>
      <c r="U18" s="3">
        <f t="shared" si="10"/>
        <v>0</v>
      </c>
      <c r="W18" s="4"/>
      <c r="X18" s="3"/>
      <c r="Y18" s="3"/>
      <c r="Z18" s="3"/>
      <c r="AA18" s="3"/>
      <c r="AB18" s="24">
        <f t="shared" si="11"/>
        <v>0</v>
      </c>
      <c r="AC18" s="3"/>
      <c r="AD18" s="5">
        <f t="shared" si="12"/>
        <v>0</v>
      </c>
    </row>
    <row r="19" spans="1:30">
      <c r="A19" s="7">
        <f>A17</f>
        <v>0</v>
      </c>
      <c r="B19" s="7">
        <v>26</v>
      </c>
      <c r="C19" s="3">
        <f>C17</f>
        <v>5</v>
      </c>
      <c r="D19" s="3">
        <f t="shared" ref="D19:AA19" si="13">D17</f>
        <v>5</v>
      </c>
      <c r="E19" s="3">
        <f t="shared" si="13"/>
        <v>0</v>
      </c>
      <c r="F19" s="3">
        <f t="shared" si="13"/>
        <v>0</v>
      </c>
      <c r="G19" s="3">
        <f t="shared" si="13"/>
        <v>0</v>
      </c>
      <c r="H19" s="3">
        <f t="shared" si="13"/>
        <v>0</v>
      </c>
      <c r="I19" s="3">
        <f t="shared" si="13"/>
        <v>0</v>
      </c>
      <c r="J19" s="3">
        <f t="shared" si="13"/>
        <v>0</v>
      </c>
      <c r="K19" s="3">
        <f t="shared" si="13"/>
        <v>0</v>
      </c>
      <c r="L19" s="3">
        <f t="shared" si="13"/>
        <v>0</v>
      </c>
      <c r="M19" s="3">
        <f t="shared" si="9"/>
        <v>10</v>
      </c>
      <c r="O19" s="3">
        <f t="shared" si="13"/>
        <v>0</v>
      </c>
      <c r="P19" s="3">
        <f t="shared" si="13"/>
        <v>0</v>
      </c>
      <c r="Q19" s="3">
        <f t="shared" si="13"/>
        <v>0</v>
      </c>
      <c r="R19" s="3">
        <f t="shared" si="13"/>
        <v>0</v>
      </c>
      <c r="S19" s="3">
        <f t="shared" si="13"/>
        <v>0</v>
      </c>
      <c r="T19" s="3">
        <f t="shared" si="13"/>
        <v>0</v>
      </c>
      <c r="U19" s="3">
        <f t="shared" si="10"/>
        <v>0</v>
      </c>
      <c r="W19" s="3">
        <f t="shared" si="13"/>
        <v>0</v>
      </c>
      <c r="X19" s="3">
        <f t="shared" si="13"/>
        <v>0</v>
      </c>
      <c r="Y19" s="3">
        <f t="shared" si="13"/>
        <v>0</v>
      </c>
      <c r="Z19" s="3">
        <f t="shared" si="13"/>
        <v>0</v>
      </c>
      <c r="AA19" s="3">
        <f t="shared" si="13"/>
        <v>0</v>
      </c>
      <c r="AB19" s="24">
        <f t="shared" si="11"/>
        <v>0</v>
      </c>
      <c r="AC19" s="3"/>
      <c r="AD19" s="5">
        <f t="shared" si="12"/>
        <v>0</v>
      </c>
    </row>
    <row r="20" spans="1:30">
      <c r="A20" s="7"/>
      <c r="B20" s="7">
        <v>31</v>
      </c>
      <c r="C20" s="3">
        <v>5</v>
      </c>
      <c r="D20" s="3">
        <v>5</v>
      </c>
      <c r="M20" s="3">
        <f t="shared" si="9"/>
        <v>10</v>
      </c>
      <c r="U20" s="3">
        <f t="shared" si="10"/>
        <v>0</v>
      </c>
      <c r="W20" s="4"/>
      <c r="X20" s="3"/>
      <c r="Y20" s="3"/>
      <c r="Z20" s="3"/>
      <c r="AA20" s="3"/>
      <c r="AB20" s="24">
        <f t="shared" si="11"/>
        <v>0</v>
      </c>
      <c r="AC20" s="3"/>
      <c r="AD20" s="5">
        <f t="shared" si="12"/>
        <v>0</v>
      </c>
    </row>
    <row r="21" spans="1:30">
      <c r="A21" s="7"/>
      <c r="B21" s="7">
        <v>32</v>
      </c>
      <c r="C21" s="3">
        <v>5</v>
      </c>
      <c r="D21" s="3">
        <v>5</v>
      </c>
      <c r="M21" s="3">
        <f t="shared" si="9"/>
        <v>10</v>
      </c>
      <c r="U21" s="3">
        <f t="shared" si="10"/>
        <v>0</v>
      </c>
      <c r="W21" s="4"/>
      <c r="X21" s="3"/>
      <c r="Y21" s="3"/>
      <c r="Z21" s="3"/>
      <c r="AA21" s="3"/>
      <c r="AB21" s="24">
        <f t="shared" si="11"/>
        <v>0</v>
      </c>
      <c r="AC21" s="3"/>
      <c r="AD21" s="5">
        <f t="shared" si="12"/>
        <v>0</v>
      </c>
    </row>
    <row r="22" spans="1:30">
      <c r="A22" s="7"/>
      <c r="B22" s="7">
        <v>33</v>
      </c>
      <c r="C22" s="3">
        <v>5</v>
      </c>
      <c r="D22" s="3">
        <v>5</v>
      </c>
      <c r="M22" s="3">
        <f t="shared" si="9"/>
        <v>10</v>
      </c>
      <c r="U22" s="3">
        <f t="shared" si="10"/>
        <v>0</v>
      </c>
      <c r="W22" s="4"/>
      <c r="X22" s="3"/>
      <c r="Y22" s="3"/>
      <c r="Z22" s="3"/>
      <c r="AA22" s="3"/>
      <c r="AB22" s="24">
        <f t="shared" si="11"/>
        <v>0</v>
      </c>
      <c r="AC22" s="3"/>
      <c r="AD22" s="5">
        <f t="shared" si="12"/>
        <v>0</v>
      </c>
    </row>
    <row r="23" spans="1:30">
      <c r="A23" s="7"/>
      <c r="B23" s="7">
        <v>34</v>
      </c>
      <c r="C23" s="3">
        <v>5</v>
      </c>
      <c r="D23" s="3">
        <v>5</v>
      </c>
      <c r="M23" s="3">
        <f t="shared" si="9"/>
        <v>10</v>
      </c>
      <c r="U23" s="3">
        <f t="shared" si="10"/>
        <v>0</v>
      </c>
      <c r="W23" s="4"/>
      <c r="X23" s="3"/>
      <c r="Y23" s="3"/>
      <c r="Z23" s="3"/>
      <c r="AA23" s="3"/>
      <c r="AB23" s="24">
        <f t="shared" si="11"/>
        <v>0</v>
      </c>
      <c r="AC23" s="3"/>
      <c r="AD23" s="5">
        <f t="shared" si="12"/>
        <v>0</v>
      </c>
    </row>
    <row r="24" spans="1:30">
      <c r="A24" s="13"/>
      <c r="B24" s="18"/>
      <c r="W24" s="4"/>
      <c r="AD24" s="18"/>
    </row>
    <row r="25" spans="1:30">
      <c r="A25" s="13"/>
      <c r="B25" s="18"/>
      <c r="W25" s="4"/>
    </row>
    <row r="26" spans="1:30" ht="12" customHeight="1">
      <c r="B26" s="1"/>
      <c r="AD26" s="18"/>
    </row>
  </sheetData>
  <sheetProtection selectLockedCells="1" selectUnlockedCells="1"/>
  <mergeCells count="3">
    <mergeCell ref="C1:K1"/>
    <mergeCell ref="O1:T1"/>
    <mergeCell ref="W1:AA1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  <ignoredErrors>
    <ignoredError sqref="V5 V7 V6 N6 N7 N5 C6:M6 D5:M5 O5:U5 C7:M7 O7:U7 O6:U6 W6:AD6 W7:AD7 W5:AD5" formulaRange="1"/>
    <ignoredError sqref="O8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Course Grades</vt:lpstr>
      <vt:lpstr>Reading</vt:lpstr>
      <vt:lpstr>Homework</vt:lpstr>
      <vt:lpstr>Lab</vt:lpstr>
      <vt:lpstr>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David Alciatore</cp:lastModifiedBy>
  <cp:revision>4</cp:revision>
  <cp:lastPrinted>1601-01-01T00:00:00Z</cp:lastPrinted>
  <dcterms:created xsi:type="dcterms:W3CDTF">1601-01-01T00:00:00Z</dcterms:created>
  <dcterms:modified xsi:type="dcterms:W3CDTF">2019-10-10T13:14:36Z</dcterms:modified>
</cp:coreProperties>
</file>