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228"/>
  <workbookPr date1904="1"/>
  <mc:AlternateContent xmlns:mc="http://schemas.openxmlformats.org/markup-compatibility/2006">
    <mc:Choice Requires="x15">
      <x15ac:absPath xmlns:x15ac="http://schemas.microsoft.com/office/spreadsheetml/2010/11/ac" url="U:\public_html\documents\mech307\"/>
    </mc:Choice>
  </mc:AlternateContent>
  <xr:revisionPtr revIDLastSave="0" documentId="13_ncr:1_{C28CE7A6-08ED-44E6-9B68-BD6042843E94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Course Grades" sheetId="1" r:id="rId1"/>
    <sheet name="Reading" sheetId="7" r:id="rId2"/>
    <sheet name="Homework" sheetId="4" r:id="rId3"/>
    <sheet name="Lab" sheetId="2" r:id="rId4"/>
    <sheet name="Project" sheetId="3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41" i="1" l="1"/>
  <c r="J41" i="1" s="1"/>
  <c r="I15" i="1"/>
  <c r="J15" i="1" s="1"/>
  <c r="A19" i="3" l="1"/>
  <c r="C19" i="3"/>
  <c r="D19" i="3"/>
  <c r="F19" i="3"/>
  <c r="G19" i="3"/>
  <c r="O19" i="3"/>
  <c r="P19" i="3"/>
  <c r="Q19" i="3"/>
  <c r="R19" i="3"/>
  <c r="S19" i="3"/>
  <c r="T19" i="3"/>
  <c r="Z19" i="3"/>
  <c r="AA19" i="3"/>
  <c r="U19" i="3" l="1"/>
  <c r="M19" i="3"/>
  <c r="E18" i="1" l="1"/>
  <c r="C18" i="4" l="1"/>
  <c r="U11" i="3" l="1"/>
  <c r="U12" i="3"/>
  <c r="U13" i="3"/>
  <c r="U14" i="3"/>
  <c r="U15" i="3"/>
  <c r="U16" i="3"/>
  <c r="U17" i="3"/>
  <c r="U18" i="3"/>
  <c r="U20" i="3"/>
  <c r="U21" i="3"/>
  <c r="U22" i="3"/>
  <c r="U23" i="3"/>
  <c r="M11" i="3"/>
  <c r="M12" i="3"/>
  <c r="M13" i="3"/>
  <c r="M14" i="3"/>
  <c r="M15" i="3"/>
  <c r="M16" i="3"/>
  <c r="M17" i="3"/>
  <c r="M18" i="3"/>
  <c r="M20" i="3"/>
  <c r="M21" i="3"/>
  <c r="M22" i="3"/>
  <c r="M23" i="3"/>
  <c r="U10" i="3"/>
  <c r="M10" i="3"/>
  <c r="D18" i="4"/>
  <c r="E18" i="4"/>
  <c r="F18" i="4"/>
  <c r="G18" i="4"/>
  <c r="H18" i="4"/>
  <c r="C5" i="3" l="1"/>
  <c r="E5" i="2"/>
  <c r="F5" i="2"/>
  <c r="G5" i="2"/>
  <c r="H5" i="2"/>
  <c r="I5" i="2"/>
  <c r="J5" i="2"/>
  <c r="K5" i="2"/>
  <c r="L5" i="2"/>
  <c r="M5" i="2"/>
  <c r="N5" i="2"/>
  <c r="O5" i="2"/>
  <c r="P5" i="2"/>
  <c r="Q5" i="2"/>
  <c r="R5" i="2"/>
  <c r="S5" i="2"/>
  <c r="T5" i="2"/>
  <c r="U5" i="2"/>
  <c r="V5" i="2"/>
  <c r="W5" i="2"/>
  <c r="X5" i="2"/>
  <c r="AA5" i="2"/>
  <c r="E6" i="2"/>
  <c r="F6" i="2"/>
  <c r="G6" i="2"/>
  <c r="H6" i="2"/>
  <c r="I6" i="2"/>
  <c r="J6" i="2"/>
  <c r="K6" i="2"/>
  <c r="L6" i="2"/>
  <c r="M6" i="2"/>
  <c r="N6" i="2"/>
  <c r="O6" i="2"/>
  <c r="P6" i="2"/>
  <c r="Q6" i="2"/>
  <c r="R6" i="2"/>
  <c r="S6" i="2"/>
  <c r="T6" i="2"/>
  <c r="U6" i="2"/>
  <c r="V6" i="2"/>
  <c r="W6" i="2"/>
  <c r="X6" i="2"/>
  <c r="AA6" i="2"/>
  <c r="E7" i="2"/>
  <c r="F7" i="2"/>
  <c r="G7" i="2"/>
  <c r="H7" i="2"/>
  <c r="I7" i="2"/>
  <c r="J7" i="2"/>
  <c r="K7" i="2"/>
  <c r="L7" i="2"/>
  <c r="M7" i="2"/>
  <c r="N7" i="2"/>
  <c r="O7" i="2"/>
  <c r="P7" i="2"/>
  <c r="Q7" i="2"/>
  <c r="R7" i="2"/>
  <c r="S7" i="2"/>
  <c r="T7" i="2"/>
  <c r="U7" i="2"/>
  <c r="V7" i="2"/>
  <c r="W7" i="2"/>
  <c r="X7" i="2"/>
  <c r="AA7" i="2"/>
  <c r="D7" i="2"/>
  <c r="D6" i="2"/>
  <c r="D5" i="2"/>
  <c r="C5" i="4"/>
  <c r="D5" i="4"/>
  <c r="E5" i="4"/>
  <c r="F5" i="4"/>
  <c r="G5" i="4"/>
  <c r="H5" i="4"/>
  <c r="C6" i="4"/>
  <c r="D6" i="4"/>
  <c r="E6" i="4"/>
  <c r="F6" i="4"/>
  <c r="G6" i="4"/>
  <c r="H6" i="4"/>
  <c r="C7" i="4"/>
  <c r="D7" i="4"/>
  <c r="E7" i="4"/>
  <c r="F7" i="4"/>
  <c r="G7" i="4"/>
  <c r="H7" i="4"/>
  <c r="B7" i="4"/>
  <c r="B6" i="4"/>
  <c r="B5" i="4"/>
  <c r="D4" i="7"/>
  <c r="E4" i="7"/>
  <c r="F4" i="7"/>
  <c r="G4" i="7"/>
  <c r="H4" i="7"/>
  <c r="I4" i="7"/>
  <c r="J4" i="7"/>
  <c r="K4" i="7"/>
  <c r="L4" i="7"/>
  <c r="M4" i="7"/>
  <c r="D5" i="7"/>
  <c r="E5" i="7"/>
  <c r="F5" i="7"/>
  <c r="G5" i="7"/>
  <c r="H5" i="7"/>
  <c r="I5" i="7"/>
  <c r="J5" i="7"/>
  <c r="K5" i="7"/>
  <c r="L5" i="7"/>
  <c r="M5" i="7"/>
  <c r="D6" i="7"/>
  <c r="E6" i="7"/>
  <c r="F6" i="7"/>
  <c r="G6" i="7"/>
  <c r="H6" i="7"/>
  <c r="I6" i="7"/>
  <c r="J6" i="7"/>
  <c r="K6" i="7"/>
  <c r="L6" i="7"/>
  <c r="M6" i="7"/>
  <c r="C6" i="7"/>
  <c r="C5" i="7"/>
  <c r="C4" i="7"/>
  <c r="E5" i="1"/>
  <c r="E6" i="1"/>
  <c r="E7" i="1"/>
  <c r="H5" i="1" l="1"/>
  <c r="F6" i="1"/>
  <c r="F7" i="1"/>
  <c r="F5" i="1"/>
  <c r="H7" i="1" l="1"/>
  <c r="H6" i="1"/>
  <c r="N3" i="7" l="1"/>
  <c r="I3" i="1"/>
  <c r="N21" i="7" l="1"/>
  <c r="B22" i="1" s="1"/>
  <c r="N32" i="7"/>
  <c r="B33" i="1" s="1"/>
  <c r="N36" i="7"/>
  <c r="B37" i="1" s="1"/>
  <c r="N52" i="7"/>
  <c r="B53" i="1" s="1"/>
  <c r="N29" i="7"/>
  <c r="B30" i="1" s="1"/>
  <c r="N20" i="7"/>
  <c r="B21" i="1" s="1"/>
  <c r="N45" i="7"/>
  <c r="B46" i="1" s="1"/>
  <c r="N28" i="7"/>
  <c r="B29" i="1" s="1"/>
  <c r="N12" i="7"/>
  <c r="B13" i="1" s="1"/>
  <c r="N9" i="7"/>
  <c r="B10" i="1" s="1"/>
  <c r="N10" i="7"/>
  <c r="B11" i="1" s="1"/>
  <c r="N26" i="7"/>
  <c r="B27" i="1" s="1"/>
  <c r="N30" i="7"/>
  <c r="B31" i="1" s="1"/>
  <c r="N25" i="7"/>
  <c r="B26" i="1" s="1"/>
  <c r="N47" i="7"/>
  <c r="B48" i="1" s="1"/>
  <c r="N53" i="7"/>
  <c r="B54" i="1" s="1"/>
  <c r="N27" i="7"/>
  <c r="B28" i="1" s="1"/>
  <c r="N19" i="7"/>
  <c r="B20" i="1" s="1"/>
  <c r="N11" i="7"/>
  <c r="B12" i="1" s="1"/>
  <c r="N31" i="7"/>
  <c r="B32" i="1" s="1"/>
  <c r="N14" i="7"/>
  <c r="B15" i="1" s="1"/>
  <c r="N42" i="7"/>
  <c r="B43" i="1" s="1"/>
  <c r="N8" i="7"/>
  <c r="B9" i="1" s="1"/>
  <c r="N44" i="7"/>
  <c r="B45" i="1" s="1"/>
  <c r="N49" i="7"/>
  <c r="B50" i="1" s="1"/>
  <c r="N40" i="7"/>
  <c r="B41" i="1" s="1"/>
  <c r="N48" i="7"/>
  <c r="B49" i="1" s="1"/>
  <c r="N50" i="7"/>
  <c r="B51" i="1" s="1"/>
  <c r="N23" i="7"/>
  <c r="B24" i="1" s="1"/>
  <c r="N46" i="7"/>
  <c r="B47" i="1" s="1"/>
  <c r="N33" i="7"/>
  <c r="B34" i="1" s="1"/>
  <c r="N18" i="7"/>
  <c r="B19" i="1" s="1"/>
  <c r="N22" i="7"/>
  <c r="B23" i="1" s="1"/>
  <c r="N24" i="7"/>
  <c r="B25" i="1" s="1"/>
  <c r="N51" i="7"/>
  <c r="B52" i="1" s="1"/>
  <c r="N17" i="7"/>
  <c r="B18" i="1" s="1"/>
  <c r="N35" i="7"/>
  <c r="B36" i="1" s="1"/>
  <c r="N37" i="7"/>
  <c r="B38" i="1" s="1"/>
  <c r="N43" i="7"/>
  <c r="B44" i="1" s="1"/>
  <c r="N55" i="7"/>
  <c r="B56" i="1" s="1"/>
  <c r="N15" i="7"/>
  <c r="B16" i="1" s="1"/>
  <c r="N38" i="7"/>
  <c r="B39" i="1" s="1"/>
  <c r="N13" i="7"/>
  <c r="B14" i="1" s="1"/>
  <c r="N16" i="7"/>
  <c r="B17" i="1" s="1"/>
  <c r="N39" i="7"/>
  <c r="B40" i="1" s="1"/>
  <c r="N54" i="7"/>
  <c r="B55" i="1" s="1"/>
  <c r="N34" i="7"/>
  <c r="B35" i="1" s="1"/>
  <c r="N41" i="7"/>
  <c r="B42" i="1" s="1"/>
  <c r="N6" i="7" l="1"/>
  <c r="N5" i="7"/>
  <c r="N4" i="7"/>
  <c r="I4" i="4"/>
  <c r="I13" i="4" l="1"/>
  <c r="I21" i="4"/>
  <c r="I14" i="4"/>
  <c r="I22" i="4"/>
  <c r="I9" i="4"/>
  <c r="I18" i="4"/>
  <c r="I12" i="4"/>
  <c r="I11" i="4"/>
  <c r="I15" i="4"/>
  <c r="I16" i="4"/>
  <c r="I10" i="4"/>
  <c r="I17" i="4"/>
  <c r="I20" i="4"/>
  <c r="I19" i="4"/>
  <c r="B5" i="1"/>
  <c r="B6" i="1"/>
  <c r="B7" i="1"/>
  <c r="I6" i="4" l="1"/>
  <c r="I5" i="4"/>
  <c r="I7" i="4"/>
  <c r="Y5" i="3"/>
  <c r="Z5" i="3"/>
  <c r="AA5" i="3"/>
  <c r="Y6" i="3"/>
  <c r="Z6" i="3"/>
  <c r="AA6" i="3"/>
  <c r="Y7" i="3"/>
  <c r="Z7" i="3"/>
  <c r="AA7" i="3"/>
  <c r="W7" i="3"/>
  <c r="W6" i="3"/>
  <c r="W5" i="3"/>
  <c r="P5" i="3"/>
  <c r="Q5" i="3"/>
  <c r="R5" i="3"/>
  <c r="S5" i="3"/>
  <c r="T5" i="3"/>
  <c r="P6" i="3"/>
  <c r="Q6" i="3"/>
  <c r="R6" i="3"/>
  <c r="S6" i="3"/>
  <c r="T6" i="3"/>
  <c r="P7" i="3"/>
  <c r="Q7" i="3"/>
  <c r="R7" i="3"/>
  <c r="S7" i="3"/>
  <c r="T7" i="3"/>
  <c r="O7" i="3"/>
  <c r="O6" i="3"/>
  <c r="O5" i="3"/>
  <c r="D5" i="3"/>
  <c r="E5" i="3"/>
  <c r="F5" i="3"/>
  <c r="G5" i="3"/>
  <c r="H5" i="3"/>
  <c r="I5" i="3"/>
  <c r="J5" i="3"/>
  <c r="K5" i="3"/>
  <c r="L5" i="3"/>
  <c r="D6" i="3"/>
  <c r="E6" i="3"/>
  <c r="F6" i="3"/>
  <c r="G6" i="3"/>
  <c r="H6" i="3"/>
  <c r="I6" i="3"/>
  <c r="J6" i="3"/>
  <c r="K6" i="3"/>
  <c r="L6" i="3"/>
  <c r="D7" i="3"/>
  <c r="E7" i="3"/>
  <c r="F7" i="3"/>
  <c r="G7" i="3"/>
  <c r="H7" i="3"/>
  <c r="I7" i="3"/>
  <c r="J7" i="3"/>
  <c r="K7" i="3"/>
  <c r="L7" i="3"/>
  <c r="C7" i="3"/>
  <c r="C6" i="3"/>
  <c r="U5" i="3" l="1"/>
  <c r="U7" i="3"/>
  <c r="U6" i="3"/>
  <c r="M7" i="3"/>
  <c r="M6" i="3"/>
  <c r="M5" i="3"/>
  <c r="Y4" i="2" l="1"/>
  <c r="Z4" i="2"/>
  <c r="AB3" i="2"/>
  <c r="M4" i="3"/>
  <c r="U4" i="3"/>
  <c r="AB4" i="3"/>
  <c r="AB8" i="3"/>
  <c r="AD8" i="3" s="1"/>
  <c r="X19" i="3" l="1"/>
  <c r="X10" i="3"/>
  <c r="X22" i="3"/>
  <c r="X20" i="3"/>
  <c r="X18" i="3"/>
  <c r="AB18" i="3" s="1"/>
  <c r="AD18" i="3" s="1"/>
  <c r="X16" i="3"/>
  <c r="AB16" i="3" s="1"/>
  <c r="AD16" i="3" s="1"/>
  <c r="X11" i="3"/>
  <c r="X14" i="3"/>
  <c r="AB14" i="3" s="1"/>
  <c r="AD14" i="3" s="1"/>
  <c r="X23" i="3"/>
  <c r="AB23" i="3" s="1"/>
  <c r="AD23" i="3" s="1"/>
  <c r="X21" i="3"/>
  <c r="AB21" i="3" s="1"/>
  <c r="AD21" i="3" s="1"/>
  <c r="X17" i="3"/>
  <c r="AB17" i="3" s="1"/>
  <c r="AD17" i="3" s="1"/>
  <c r="X15" i="3"/>
  <c r="AB15" i="3" s="1"/>
  <c r="AD15" i="3" s="1"/>
  <c r="X12" i="3"/>
  <c r="X13" i="3"/>
  <c r="AB19" i="3"/>
  <c r="AD19" i="3" s="1"/>
  <c r="AB13" i="3"/>
  <c r="AD13" i="3" s="1"/>
  <c r="AB22" i="3"/>
  <c r="AD22" i="3" s="1"/>
  <c r="AB11" i="3"/>
  <c r="AD11" i="3" s="1"/>
  <c r="AB10" i="3"/>
  <c r="AD10" i="3" s="1"/>
  <c r="AB12" i="3"/>
  <c r="AD12" i="3" s="1"/>
  <c r="AB20" i="3"/>
  <c r="AD20" i="3" s="1"/>
  <c r="Z48" i="2"/>
  <c r="Z15" i="2"/>
  <c r="Z10" i="2"/>
  <c r="Z50" i="2"/>
  <c r="Z11" i="2"/>
  <c r="Z49" i="2"/>
  <c r="Z12" i="2"/>
  <c r="Y39" i="2"/>
  <c r="Y41" i="2"/>
  <c r="Y26" i="2"/>
  <c r="Y52" i="2"/>
  <c r="Y20" i="2"/>
  <c r="Y38" i="2"/>
  <c r="Y43" i="2"/>
  <c r="Z40" i="2"/>
  <c r="Z45" i="2"/>
  <c r="Z55" i="2"/>
  <c r="Z28" i="2"/>
  <c r="Z14" i="2"/>
  <c r="Z26" i="2"/>
  <c r="Z52" i="2"/>
  <c r="Z34" i="2"/>
  <c r="Z51" i="2"/>
  <c r="Z22" i="2"/>
  <c r="Z33" i="2"/>
  <c r="Z20" i="2"/>
  <c r="Z56" i="2"/>
  <c r="Z18" i="2"/>
  <c r="Z24" i="2"/>
  <c r="Z35" i="2"/>
  <c r="Z19" i="2"/>
  <c r="Z30" i="2"/>
  <c r="Z21" i="2"/>
  <c r="Z43" i="2"/>
  <c r="Z17" i="2"/>
  <c r="Z36" i="2"/>
  <c r="Z27" i="2"/>
  <c r="Z23" i="2"/>
  <c r="Z13" i="2"/>
  <c r="Z47" i="2"/>
  <c r="Z37" i="2"/>
  <c r="Z41" i="2"/>
  <c r="Z42" i="2"/>
  <c r="Z54" i="2"/>
  <c r="Z38" i="2"/>
  <c r="Z25" i="2"/>
  <c r="Z46" i="2"/>
  <c r="Z53" i="2"/>
  <c r="Z9" i="2"/>
  <c r="Z16" i="2"/>
  <c r="Z31" i="2"/>
  <c r="Z32" i="2"/>
  <c r="Z39" i="2"/>
  <c r="Z44" i="2"/>
  <c r="Z29" i="2"/>
  <c r="Y51" i="2"/>
  <c r="Y22" i="2"/>
  <c r="Y33" i="2"/>
  <c r="Y15" i="2"/>
  <c r="Y56" i="2"/>
  <c r="Y18" i="2"/>
  <c r="Y24" i="2"/>
  <c r="Y35" i="2"/>
  <c r="Y48" i="2"/>
  <c r="Y19" i="2"/>
  <c r="Y30" i="2"/>
  <c r="Y21" i="2"/>
  <c r="Y50" i="2"/>
  <c r="Y17" i="2"/>
  <c r="Y36" i="2"/>
  <c r="Y27" i="2"/>
  <c r="Y23" i="2"/>
  <c r="Y13" i="2"/>
  <c r="Y47" i="2"/>
  <c r="Y37" i="2"/>
  <c r="Y42" i="2"/>
  <c r="Y12" i="2"/>
  <c r="Y54" i="2"/>
  <c r="Y25" i="2"/>
  <c r="Y46" i="2"/>
  <c r="Y53" i="2"/>
  <c r="Y9" i="2"/>
  <c r="Y16" i="2"/>
  <c r="Y31" i="2"/>
  <c r="Y32" i="2"/>
  <c r="Y44" i="2"/>
  <c r="Y10" i="2"/>
  <c r="Y29" i="2"/>
  <c r="Y49" i="2"/>
  <c r="Y40" i="2"/>
  <c r="Y45" i="2"/>
  <c r="Y55" i="2"/>
  <c r="Y28" i="2"/>
  <c r="Y14" i="2"/>
  <c r="Y11" i="2"/>
  <c r="Y34" i="2"/>
  <c r="AD4" i="3"/>
  <c r="AB17" i="2" l="1"/>
  <c r="D17" i="1" s="1"/>
  <c r="I17" i="1" s="1"/>
  <c r="AB24" i="2"/>
  <c r="D24" i="1" s="1"/>
  <c r="I24" i="1" s="1"/>
  <c r="AB38" i="2"/>
  <c r="D38" i="1" s="1"/>
  <c r="I38" i="1" s="1"/>
  <c r="AB33" i="2"/>
  <c r="D33" i="1" s="1"/>
  <c r="I33" i="1" s="1"/>
  <c r="AB53" i="2"/>
  <c r="D53" i="1" s="1"/>
  <c r="I53" i="1" s="1"/>
  <c r="AB54" i="2"/>
  <c r="D54" i="1" s="1"/>
  <c r="I54" i="1" s="1"/>
  <c r="AB45" i="2"/>
  <c r="D45" i="1" s="1"/>
  <c r="I45" i="1" s="1"/>
  <c r="AB34" i="2"/>
  <c r="D34" i="1" s="1"/>
  <c r="I34" i="1" s="1"/>
  <c r="AB55" i="2"/>
  <c r="D55" i="1" s="1"/>
  <c r="I55" i="1" s="1"/>
  <c r="AB28" i="2"/>
  <c r="D28" i="1" s="1"/>
  <c r="I28" i="1" s="1"/>
  <c r="AB46" i="2"/>
  <c r="D46" i="1" s="1"/>
  <c r="I46" i="1" s="1"/>
  <c r="AB40" i="2"/>
  <c r="D40" i="1" s="1"/>
  <c r="I40" i="1" s="1"/>
  <c r="AB26" i="2"/>
  <c r="D26" i="1" s="1"/>
  <c r="I26" i="1" s="1"/>
  <c r="AB36" i="2"/>
  <c r="D36" i="1" s="1"/>
  <c r="I36" i="1" s="1"/>
  <c r="J36" i="1" s="1"/>
  <c r="AB10" i="2"/>
  <c r="D10" i="1" s="1"/>
  <c r="I10" i="1" s="1"/>
  <c r="AB49" i="2"/>
  <c r="D49" i="1" s="1"/>
  <c r="I49" i="1" s="1"/>
  <c r="AB14" i="2"/>
  <c r="D14" i="1" s="1"/>
  <c r="I14" i="1" s="1"/>
  <c r="AB20" i="2"/>
  <c r="AB25" i="2"/>
  <c r="D25" i="1" s="1"/>
  <c r="I25" i="1" s="1"/>
  <c r="AB15" i="2"/>
  <c r="D15" i="1" s="1"/>
  <c r="AB11" i="2"/>
  <c r="D11" i="1" s="1"/>
  <c r="I11" i="1" s="1"/>
  <c r="AB52" i="2"/>
  <c r="D52" i="1" s="1"/>
  <c r="I52" i="1" s="1"/>
  <c r="AB29" i="2"/>
  <c r="D29" i="1" s="1"/>
  <c r="I29" i="1" s="1"/>
  <c r="AB9" i="2"/>
  <c r="D9" i="1" s="1"/>
  <c r="I9" i="1" s="1"/>
  <c r="AB43" i="2"/>
  <c r="D43" i="1" s="1"/>
  <c r="I43" i="1" s="1"/>
  <c r="AB56" i="2"/>
  <c r="D56" i="1" s="1"/>
  <c r="I56" i="1" s="1"/>
  <c r="AB27" i="2"/>
  <c r="D27" i="1" s="1"/>
  <c r="I27" i="1" s="1"/>
  <c r="AB23" i="2"/>
  <c r="D23" i="1" s="1"/>
  <c r="I23" i="1" s="1"/>
  <c r="AB18" i="2"/>
  <c r="D18" i="1" s="1"/>
  <c r="I18" i="1" s="1"/>
  <c r="AB21" i="2"/>
  <c r="D21" i="1" s="1"/>
  <c r="I21" i="1" s="1"/>
  <c r="AB51" i="2"/>
  <c r="D51" i="1" s="1"/>
  <c r="I51" i="1" s="1"/>
  <c r="AB39" i="2"/>
  <c r="D39" i="1" s="1"/>
  <c r="I39" i="1" s="1"/>
  <c r="AB42" i="2"/>
  <c r="D42" i="1" s="1"/>
  <c r="I42" i="1" s="1"/>
  <c r="AB19" i="2"/>
  <c r="D19" i="1" s="1"/>
  <c r="I19" i="1" s="1"/>
  <c r="AB37" i="2"/>
  <c r="D37" i="1" s="1"/>
  <c r="I37" i="1" s="1"/>
  <c r="Y7" i="2"/>
  <c r="Y5" i="2"/>
  <c r="Y6" i="2"/>
  <c r="AB44" i="2"/>
  <c r="D44" i="1" s="1"/>
  <c r="I44" i="1" s="1"/>
  <c r="AB12" i="2"/>
  <c r="D12" i="1" s="1"/>
  <c r="I12" i="1" s="1"/>
  <c r="AB50" i="2"/>
  <c r="D50" i="1" s="1"/>
  <c r="I50" i="1" s="1"/>
  <c r="AB22" i="2"/>
  <c r="D22" i="1" s="1"/>
  <c r="I22" i="1" s="1"/>
  <c r="AB32" i="2"/>
  <c r="D32" i="1" s="1"/>
  <c r="I32" i="1" s="1"/>
  <c r="AB41" i="2"/>
  <c r="D41" i="1" s="1"/>
  <c r="AB30" i="2"/>
  <c r="D30" i="1" s="1"/>
  <c r="I30" i="1" s="1"/>
  <c r="Z7" i="2"/>
  <c r="Z5" i="2"/>
  <c r="Z6" i="2"/>
  <c r="AB31" i="2"/>
  <c r="D31" i="1" s="1"/>
  <c r="I31" i="1" s="1"/>
  <c r="AB47" i="2"/>
  <c r="D47" i="1" s="1"/>
  <c r="I47" i="1" s="1"/>
  <c r="AB48" i="2"/>
  <c r="D48" i="1" s="1"/>
  <c r="I48" i="1" s="1"/>
  <c r="AB16" i="2"/>
  <c r="D16" i="1" s="1"/>
  <c r="I16" i="1" s="1"/>
  <c r="AB13" i="2"/>
  <c r="D13" i="1" s="1"/>
  <c r="I13" i="1" s="1"/>
  <c r="AB35" i="2"/>
  <c r="D35" i="1" s="1"/>
  <c r="I35" i="1" s="1"/>
  <c r="X5" i="3"/>
  <c r="X7" i="3"/>
  <c r="AB5" i="3"/>
  <c r="X6" i="3"/>
  <c r="J29" i="1" l="1"/>
  <c r="J18" i="1"/>
  <c r="D20" i="1"/>
  <c r="I20" i="1" s="1"/>
  <c r="AB7" i="2"/>
  <c r="AB6" i="2"/>
  <c r="AB5" i="2"/>
  <c r="AB7" i="3"/>
  <c r="AB6" i="3"/>
  <c r="J19" i="1" l="1"/>
  <c r="J34" i="1"/>
  <c r="J16" i="1"/>
  <c r="J28" i="1"/>
  <c r="J9" i="1"/>
  <c r="J55" i="1"/>
  <c r="J49" i="1"/>
  <c r="J45" i="1"/>
  <c r="J56" i="1"/>
  <c r="J23" i="1"/>
  <c r="J44" i="1"/>
  <c r="J25" i="1"/>
  <c r="J39" i="1"/>
  <c r="J32" i="1"/>
  <c r="J14" i="1"/>
  <c r="J48" i="1"/>
  <c r="J50" i="1"/>
  <c r="J13" i="1"/>
  <c r="J12" i="1"/>
  <c r="J20" i="1"/>
  <c r="J46" i="1"/>
  <c r="J43" i="1"/>
  <c r="J47" i="1"/>
  <c r="J10" i="1"/>
  <c r="J27" i="1"/>
  <c r="J53" i="1"/>
  <c r="J11" i="1"/>
  <c r="J42" i="1"/>
  <c r="J17" i="1"/>
  <c r="D7" i="1"/>
  <c r="D5" i="1"/>
  <c r="D6" i="1"/>
  <c r="J51" i="1"/>
  <c r="I7" i="1"/>
  <c r="I6" i="1"/>
  <c r="I5" i="1"/>
  <c r="AD5" i="3"/>
  <c r="AD6" i="3"/>
  <c r="AD7" i="3"/>
</calcChain>
</file>

<file path=xl/sharedStrings.xml><?xml version="1.0" encoding="utf-8"?>
<sst xmlns="http://schemas.openxmlformats.org/spreadsheetml/2006/main" count="173" uniqueCount="115">
  <si>
    <t>Group</t>
  </si>
  <si>
    <t>Ch 2</t>
  </si>
  <si>
    <t>Ch 3</t>
  </si>
  <si>
    <t>Ch 6</t>
  </si>
  <si>
    <t>Ch 4</t>
  </si>
  <si>
    <t>Ch 5</t>
  </si>
  <si>
    <t>Ch 8</t>
  </si>
  <si>
    <t>Ch 9</t>
  </si>
  <si>
    <t>Hmwk</t>
  </si>
  <si>
    <t>Lab</t>
  </si>
  <si>
    <t>Exam I</t>
  </si>
  <si>
    <t>Exam II</t>
  </si>
  <si>
    <t>Project</t>
  </si>
  <si>
    <t>Final</t>
  </si>
  <si>
    <t>TOTAL</t>
  </si>
  <si>
    <t>FINAL</t>
  </si>
  <si>
    <t>Sliding</t>
  </si>
  <si>
    <t>#</t>
  </si>
  <si>
    <t>hmwk 1</t>
  </si>
  <si>
    <t>hmwk 2</t>
  </si>
  <si>
    <t>hmwk 3</t>
  </si>
  <si>
    <t>hmwk 4</t>
  </si>
  <si>
    <t>hmwk 5</t>
  </si>
  <si>
    <t>hmwk 6</t>
  </si>
  <si>
    <t>hmwk 7</t>
  </si>
  <si>
    <t>Total</t>
  </si>
  <si>
    <t>Exam</t>
  </si>
  <si>
    <t>SCORE</t>
  </si>
  <si>
    <t>GRADE</t>
  </si>
  <si>
    <t>Scale</t>
  </si>
  <si>
    <t>Percent:</t>
  </si>
  <si>
    <t>Cutoffs</t>
  </si>
  <si>
    <t>MAX:</t>
  </si>
  <si>
    <t>A:</t>
  </si>
  <si>
    <t>HI:</t>
  </si>
  <si>
    <t>B:</t>
  </si>
  <si>
    <t>AVG:</t>
  </si>
  <si>
    <t>C:</t>
  </si>
  <si>
    <t>LO:</t>
  </si>
  <si>
    <t>D:</t>
  </si>
  <si>
    <t>Lab 2</t>
  </si>
  <si>
    <t>Lab 3</t>
  </si>
  <si>
    <t>Lab 5</t>
  </si>
  <si>
    <t>Lab 7</t>
  </si>
  <si>
    <t>Lab 8</t>
  </si>
  <si>
    <t>Lab 9</t>
  </si>
  <si>
    <t>Lab 10</t>
  </si>
  <si>
    <t>Lab 11</t>
  </si>
  <si>
    <t>Lab 4</t>
  </si>
  <si>
    <t>Lab 6</t>
  </si>
  <si>
    <t>Lab Quizzes</t>
  </si>
  <si>
    <t>Lab Summaries</t>
  </si>
  <si>
    <t>Lab Practical Exam</t>
  </si>
  <si>
    <t>summary</t>
  </si>
  <si>
    <t>quiz</t>
  </si>
  <si>
    <t>files</t>
  </si>
  <si>
    <t>Design Notebook deliverable checks in Lab (per syllabus)</t>
  </si>
  <si>
    <t>Functional Category Scores</t>
  </si>
  <si>
    <t>Grading Adjustments</t>
  </si>
  <si>
    <t>Group #</t>
  </si>
  <si>
    <t>A</t>
  </si>
  <si>
    <t>B</t>
  </si>
  <si>
    <t>C</t>
  </si>
  <si>
    <t>D</t>
  </si>
  <si>
    <t>E</t>
  </si>
  <si>
    <t>F</t>
  </si>
  <si>
    <t>Base</t>
  </si>
  <si>
    <t>Design</t>
  </si>
  <si>
    <t>Qualitative</t>
  </si>
  <si>
    <t>Early</t>
  </si>
  <si>
    <t>Description</t>
  </si>
  <si>
    <t>Display</t>
  </si>
  <si>
    <t>Audio</t>
  </si>
  <si>
    <t>Input</t>
  </si>
  <si>
    <t>Sensors</t>
  </si>
  <si>
    <t>Actuators</t>
  </si>
  <si>
    <t>Software</t>
  </si>
  <si>
    <t>Score</t>
  </si>
  <si>
    <t>Proposal</t>
  </si>
  <si>
    <t>Notebook</t>
  </si>
  <si>
    <t>Report</t>
  </si>
  <si>
    <t>Adjustments</t>
  </si>
  <si>
    <t>Bird</t>
  </si>
  <si>
    <t>Adjustment</t>
  </si>
  <si>
    <t>MAX</t>
  </si>
  <si>
    <t>HI</t>
  </si>
  <si>
    <t>AVG</t>
  </si>
  <si>
    <t>LO</t>
  </si>
  <si>
    <t>MIN</t>
  </si>
  <si>
    <t>Reading</t>
  </si>
  <si>
    <t>Ch 1</t>
  </si>
  <si>
    <t>Ch 7</t>
  </si>
  <si>
    <t>Ch 9-1</t>
  </si>
  <si>
    <t>Ch 10</t>
  </si>
  <si>
    <t>Ch 9-2</t>
  </si>
  <si>
    <t>SID</t>
  </si>
  <si>
    <t>Labs 13, 14</t>
  </si>
  <si>
    <t>Auto Window Blinds</t>
  </si>
  <si>
    <t>Seeker Robot</t>
  </si>
  <si>
    <t>CNC Machine</t>
  </si>
  <si>
    <t>Auto Bike Lock</t>
  </si>
  <si>
    <t>Door Lock</t>
  </si>
  <si>
    <t>Coin Flipper</t>
  </si>
  <si>
    <t>Smart Dog House</t>
  </si>
  <si>
    <t>Root Beer Cooler</t>
  </si>
  <si>
    <t>Target Game</t>
  </si>
  <si>
    <t>Beirut Pong Game</t>
  </si>
  <si>
    <t>Catbot Play Robot</t>
  </si>
  <si>
    <t>Auto Whiteboard</t>
  </si>
  <si>
    <t>Can Crusher</t>
  </si>
  <si>
    <t>A+</t>
  </si>
  <si>
    <t>A-</t>
  </si>
  <si>
    <t>B+</t>
  </si>
  <si>
    <t>B-</t>
  </si>
  <si>
    <t>C+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</si>
</sst>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1">
    <font>
      <sz val="10"/>
      <name val="Geneva"/>
      <family val="2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u/>
      <sz val="10"/>
      <name val="Arial"/>
      <family val="2"/>
    </font>
    <font>
      <b/>
      <i/>
      <sz val="10"/>
      <name val="Arial"/>
      <family val="2"/>
    </font>
    <font>
      <b/>
      <sz val="10"/>
      <name val="Geneva"/>
      <family val="2"/>
    </font>
    <font>
      <sz val="10"/>
      <color indexed="10"/>
      <name val="Geneva"/>
      <family val="2"/>
    </font>
    <font>
      <sz val="10"/>
      <name val="Geneva"/>
      <family val="2"/>
    </font>
    <font>
      <b/>
      <sz val="10"/>
      <name val="Geneva"/>
      <family val="2"/>
    </font>
    <font>
      <sz val="10"/>
      <name val="Geneva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164" fontId="1" fillId="0" borderId="0" xfId="0" applyNumberFormat="1" applyFont="1" applyAlignment="1">
      <alignment horizontal="center"/>
    </xf>
    <xf numFmtId="1" fontId="1" fillId="0" borderId="0" xfId="0" applyNumberFormat="1" applyFont="1" applyAlignment="1">
      <alignment horizontal="center"/>
    </xf>
    <xf numFmtId="2" fontId="1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164" fontId="2" fillId="0" borderId="0" xfId="0" applyNumberFormat="1" applyFont="1" applyAlignment="1">
      <alignment horizontal="center"/>
    </xf>
    <xf numFmtId="1" fontId="2" fillId="0" borderId="0" xfId="0" applyNumberFormat="1" applyFont="1" applyAlignment="1">
      <alignment horizontal="center"/>
    </xf>
    <xf numFmtId="2" fontId="2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/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164" fontId="4" fillId="0" borderId="0" xfId="0" applyNumberFormat="1" applyFont="1" applyAlignment="1">
      <alignment horizontal="left"/>
    </xf>
    <xf numFmtId="164" fontId="4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right"/>
    </xf>
    <xf numFmtId="1" fontId="1" fillId="0" borderId="0" xfId="0" applyNumberFormat="1" applyFont="1" applyAlignment="1">
      <alignment horizontal="left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1" fontId="0" fillId="0" borderId="0" xfId="0" applyNumberFormat="1" applyAlignment="1">
      <alignment horizontal="center" vertic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164" fontId="4" fillId="0" borderId="0" xfId="0" applyNumberFormat="1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1" fillId="0" borderId="0" xfId="0" applyNumberFormat="1" applyFont="1" applyAlignment="1">
      <alignment horizontal="center"/>
    </xf>
    <xf numFmtId="164" fontId="8" fillId="0" borderId="0" xfId="0" applyNumberFormat="1" applyFont="1" applyAlignment="1">
      <alignment horizontal="center"/>
    </xf>
    <xf numFmtId="164" fontId="9" fillId="0" borderId="0" xfId="0" applyNumberFormat="1" applyFont="1" applyAlignment="1">
      <alignment horizontal="center"/>
    </xf>
    <xf numFmtId="1" fontId="8" fillId="0" borderId="0" xfId="0" applyNumberFormat="1" applyFont="1" applyAlignment="1">
      <alignment horizontal="center"/>
    </xf>
    <xf numFmtId="2" fontId="2" fillId="0" borderId="0" xfId="0" applyNumberFormat="1" applyFont="1" applyBorder="1" applyAlignment="1"/>
    <xf numFmtId="0" fontId="1" fillId="0" borderId="0" xfId="0" applyFont="1" applyAlignment="1"/>
    <xf numFmtId="0" fontId="0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0" fillId="0" borderId="0" xfId="0" applyFont="1" applyAlignment="1">
      <alignment horizontal="left"/>
    </xf>
    <xf numFmtId="1" fontId="0" fillId="0" borderId="0" xfId="0" applyNumberFormat="1" applyFont="1" applyAlignment="1">
      <alignment horizont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1" fontId="10" fillId="0" borderId="0" xfId="0" applyNumberFormat="1" applyFont="1" applyAlignment="1">
      <alignment horizontal="center"/>
    </xf>
    <xf numFmtId="164" fontId="10" fillId="0" borderId="0" xfId="0" applyNumberFormat="1" applyFont="1" applyAlignment="1">
      <alignment horizontal="center"/>
    </xf>
    <xf numFmtId="0" fontId="6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56"/>
  <sheetViews>
    <sheetView tabSelected="1" zoomScaleNormal="100" workbookViewId="0">
      <pane xSplit="1" ySplit="8" topLeftCell="B9" activePane="bottomRight" state="frozen"/>
      <selection pane="topRight" activeCell="E1" sqref="E1"/>
      <selection pane="bottomLeft" activeCell="A10" sqref="A10"/>
      <selection pane="bottomRight" activeCell="A8" sqref="A8"/>
    </sheetView>
  </sheetViews>
  <sheetFormatPr defaultColWidth="10.7109375" defaultRowHeight="12.75"/>
  <cols>
    <col min="1" max="1" width="8" style="3" bestFit="1" customWidth="1"/>
    <col min="2" max="2" width="9.7109375" style="3" customWidth="1"/>
    <col min="3" max="3" width="7.42578125" style="4" customWidth="1"/>
    <col min="4" max="4" width="9.7109375" style="5" bestFit="1" customWidth="1"/>
    <col min="5" max="5" width="7.28515625" style="5" customWidth="1"/>
    <col min="6" max="6" width="7.85546875" style="6" customWidth="1"/>
    <col min="7" max="7" width="12.85546875" style="6" customWidth="1"/>
    <col min="8" max="8" width="6.7109375" style="3" customWidth="1"/>
    <col min="9" max="9" width="7.42578125" style="6" customWidth="1"/>
    <col min="10" max="10" width="7.42578125" style="3" customWidth="1"/>
    <col min="11" max="11" width="7.42578125" style="6" customWidth="1"/>
    <col min="12" max="12" width="14" style="2" customWidth="1"/>
    <col min="13" max="13" width="6.5703125" style="3" customWidth="1"/>
    <col min="14" max="16384" width="10.7109375" style="3"/>
  </cols>
  <sheetData>
    <row r="1" spans="1:15" s="7" customFormat="1">
      <c r="A1" s="7" t="s">
        <v>95</v>
      </c>
      <c r="B1" s="7" t="s">
        <v>89</v>
      </c>
      <c r="C1" s="9" t="s">
        <v>8</v>
      </c>
      <c r="D1" s="10" t="s">
        <v>9</v>
      </c>
      <c r="E1" s="10" t="s">
        <v>10</v>
      </c>
      <c r="F1" s="11" t="s">
        <v>11</v>
      </c>
      <c r="G1" s="11" t="s">
        <v>12</v>
      </c>
      <c r="H1" s="7" t="s">
        <v>13</v>
      </c>
      <c r="I1" s="11" t="s">
        <v>14</v>
      </c>
      <c r="J1" s="12" t="s">
        <v>15</v>
      </c>
      <c r="K1" s="11" t="s">
        <v>16</v>
      </c>
      <c r="L1" s="8"/>
    </row>
    <row r="2" spans="1:15" s="7" customFormat="1">
      <c r="C2" s="9"/>
      <c r="D2" s="10"/>
      <c r="E2" s="10"/>
      <c r="F2" s="11"/>
      <c r="G2" s="11"/>
      <c r="H2" s="7" t="s">
        <v>26</v>
      </c>
      <c r="I2" s="11" t="s">
        <v>27</v>
      </c>
      <c r="J2" s="12" t="s">
        <v>28</v>
      </c>
      <c r="K2" s="11" t="s">
        <v>29</v>
      </c>
      <c r="L2" s="2"/>
    </row>
    <row r="3" spans="1:15">
      <c r="A3" s="15" t="s">
        <v>30</v>
      </c>
      <c r="B3" s="3">
        <v>10</v>
      </c>
      <c r="C3" s="5">
        <v>10</v>
      </c>
      <c r="D3" s="5">
        <v>20</v>
      </c>
      <c r="E3" s="5">
        <v>15</v>
      </c>
      <c r="F3" s="5">
        <v>15</v>
      </c>
      <c r="G3" s="5">
        <v>15</v>
      </c>
      <c r="H3" s="3">
        <v>15</v>
      </c>
      <c r="I3" s="5">
        <f>SUM(B3:H3)</f>
        <v>100</v>
      </c>
      <c r="K3" s="11" t="s">
        <v>31</v>
      </c>
      <c r="L3" s="14"/>
    </row>
    <row r="4" spans="1:15">
      <c r="A4" s="15" t="s">
        <v>32</v>
      </c>
      <c r="B4" s="5">
        <v>100</v>
      </c>
      <c r="C4" s="5">
        <v>100</v>
      </c>
      <c r="D4" s="5">
        <v>100</v>
      </c>
      <c r="E4" s="5">
        <v>100</v>
      </c>
      <c r="F4" s="5">
        <v>100</v>
      </c>
      <c r="G4" s="5">
        <v>100</v>
      </c>
      <c r="H4" s="3">
        <v>100</v>
      </c>
      <c r="I4" s="5">
        <v>100</v>
      </c>
      <c r="J4" s="16" t="s">
        <v>33</v>
      </c>
      <c r="K4" s="9">
        <v>86.55</v>
      </c>
      <c r="L4" s="14"/>
    </row>
    <row r="5" spans="1:15" s="4" customFormat="1">
      <c r="A5" s="18" t="s">
        <v>34</v>
      </c>
      <c r="B5" s="5">
        <f t="shared" ref="B5:H5" si="0">MAX(B9:B57)</f>
        <v>100</v>
      </c>
      <c r="C5" s="5">
        <v>97.384615384615387</v>
      </c>
      <c r="D5" s="5">
        <f t="shared" si="0"/>
        <v>94.736363636363635</v>
      </c>
      <c r="E5" s="5">
        <f t="shared" si="0"/>
        <v>93.94</v>
      </c>
      <c r="F5" s="5">
        <f t="shared" si="0"/>
        <v>93.94</v>
      </c>
      <c r="G5" s="5">
        <v>138.30000000000001</v>
      </c>
      <c r="H5" s="5">
        <f t="shared" si="0"/>
        <v>91.49</v>
      </c>
      <c r="I5" s="5">
        <f>MAX(I9:I57)</f>
        <v>95.444426573426568</v>
      </c>
      <c r="J5" s="19" t="s">
        <v>35</v>
      </c>
      <c r="K5" s="9">
        <v>75.95</v>
      </c>
      <c r="L5" s="17"/>
      <c r="M5" s="3"/>
    </row>
    <row r="6" spans="1:15" s="4" customFormat="1">
      <c r="A6" s="18" t="s">
        <v>36</v>
      </c>
      <c r="B6" s="5">
        <f t="shared" ref="B6:H6" si="1">AVERAGE(B9:B57)</f>
        <v>84.810814393939424</v>
      </c>
      <c r="C6" s="5">
        <v>87.939102564102583</v>
      </c>
      <c r="D6" s="5">
        <f t="shared" si="1"/>
        <v>82.94204545454545</v>
      </c>
      <c r="E6" s="5">
        <f t="shared" si="1"/>
        <v>76.833099747474748</v>
      </c>
      <c r="F6" s="5">
        <f t="shared" si="1"/>
        <v>70.646249999999995</v>
      </c>
      <c r="G6" s="5">
        <v>90.425000000000026</v>
      </c>
      <c r="H6" s="5">
        <f t="shared" si="1"/>
        <v>69.459791666666675</v>
      </c>
      <c r="I6" s="5">
        <f>AVERAGE(I9:I57)</f>
        <v>79.968021998834502</v>
      </c>
      <c r="J6" s="19" t="s">
        <v>37</v>
      </c>
      <c r="K6" s="9">
        <v>65.25</v>
      </c>
      <c r="L6" s="17"/>
      <c r="M6" s="3"/>
    </row>
    <row r="7" spans="1:15" s="4" customFormat="1">
      <c r="A7" s="15" t="s">
        <v>38</v>
      </c>
      <c r="B7" s="5">
        <f t="shared" ref="B7:H7" si="2">MIN(B9:B57)</f>
        <v>12.587272727272728</v>
      </c>
      <c r="C7" s="5">
        <v>55.07692307692308</v>
      </c>
      <c r="D7" s="5">
        <f t="shared" si="2"/>
        <v>59.872727272727268</v>
      </c>
      <c r="E7" s="5">
        <f t="shared" si="2"/>
        <v>54.55</v>
      </c>
      <c r="F7" s="5">
        <f t="shared" si="2"/>
        <v>30.3</v>
      </c>
      <c r="G7" s="5">
        <v>35.700000000000003</v>
      </c>
      <c r="H7" s="5">
        <f t="shared" si="2"/>
        <v>36.17</v>
      </c>
      <c r="I7" s="5">
        <f>MIN(I9:I57)</f>
        <v>48.296734265734266</v>
      </c>
      <c r="J7" s="19" t="s">
        <v>39</v>
      </c>
      <c r="K7" s="9">
        <v>55</v>
      </c>
      <c r="L7" s="17"/>
      <c r="M7" s="3"/>
    </row>
    <row r="8" spans="1:15">
      <c r="A8" s="5"/>
      <c r="D8" s="10"/>
      <c r="G8" s="37"/>
      <c r="H8" s="37"/>
      <c r="I8" s="11"/>
    </row>
    <row r="9" spans="1:15">
      <c r="A9" s="3">
        <v>1</v>
      </c>
      <c r="B9" s="5">
        <f>INDEX(Reading!$A$8:$AA$57,MATCH(A9,Reading!$A$8:$A$57,0),14)</f>
        <v>90.909090909090907</v>
      </c>
      <c r="C9" s="5">
        <v>94.461538461538467</v>
      </c>
      <c r="D9" s="5">
        <f>INDEX(Lab!$A$9:$AB$57,MATCH(A9,Lab!$A$9:$A$57,0),28)</f>
        <v>87.536363636363646</v>
      </c>
      <c r="E9" s="5">
        <v>81.819999999999993</v>
      </c>
      <c r="F9" s="5">
        <v>60.61</v>
      </c>
      <c r="G9" s="5">
        <v>72.8</v>
      </c>
      <c r="H9" s="5">
        <v>82.98</v>
      </c>
      <c r="I9" s="4">
        <f>(B9/100*$B$3+C9/100*$C$3+D9/$D$4*$D$3+E9/$E$4*$E$3+F9/$F$4*$F$3+G9/$G$4*$G$3+H9/$H$4*$H$3)/$I$3*100</f>
        <v>80.775835664335659</v>
      </c>
      <c r="J9" s="3" t="str">
        <f t="shared" ref="J9:J15" si="3">IF(I9&gt;$K$4,"A",IF(I9&gt;$K$5,"B",IF(I9&gt;$K$6,"C",IF(I9&gt;$K$7,"D","F"))))</f>
        <v>B</v>
      </c>
      <c r="N9"/>
      <c r="O9"/>
    </row>
    <row r="10" spans="1:15">
      <c r="A10" s="3">
        <v>2</v>
      </c>
      <c r="B10" s="5">
        <f>INDEX(Reading!$A$8:$AA$57,MATCH(A10,Reading!$A$8:$A$57,0),14)</f>
        <v>90.909090909090907</v>
      </c>
      <c r="C10" s="5">
        <v>85.538461538461547</v>
      </c>
      <c r="D10" s="5">
        <f>INDEX(Lab!$A$9:$AB$57,MATCH(A10,Lab!$A$9:$A$57,0),28)</f>
        <v>72.309090909090912</v>
      </c>
      <c r="E10" s="5">
        <v>54.55</v>
      </c>
      <c r="F10" s="5">
        <v>30.3</v>
      </c>
      <c r="G10" s="5">
        <v>107.5</v>
      </c>
      <c r="H10" s="5">
        <v>44.68</v>
      </c>
      <c r="I10" s="4">
        <f t="shared" ref="I10:I56" si="4">(B10/100*$B$3+C10/100*$C$3+D10/$D$4*$D$3+E10/$E$4*$E$3+F10/$F$4*$F$3+G10/$G$4*$G$3+H10/$H$4*$H$3)/$I$3*100</f>
        <v>67.661073426573424</v>
      </c>
      <c r="J10" s="3" t="str">
        <f t="shared" si="3"/>
        <v>C</v>
      </c>
      <c r="N10"/>
      <c r="O10"/>
    </row>
    <row r="11" spans="1:15">
      <c r="A11" s="3">
        <v>3</v>
      </c>
      <c r="B11" s="5">
        <f>INDEX(Reading!$A$8:$AA$57,MATCH(A11,Reading!$A$8:$A$57,0),14)</f>
        <v>72.727272727272734</v>
      </c>
      <c r="C11" s="5">
        <v>85.538461538461547</v>
      </c>
      <c r="D11" s="5">
        <f>INDEX(Lab!$A$9:$AB$57,MATCH(A11,Lab!$A$9:$A$57,0),28)</f>
        <v>80.036363636363646</v>
      </c>
      <c r="E11" s="5">
        <v>69.7</v>
      </c>
      <c r="F11" s="5">
        <v>78.790000000000006</v>
      </c>
      <c r="G11" s="5">
        <v>107.5</v>
      </c>
      <c r="H11" s="5">
        <v>65.959999999999994</v>
      </c>
      <c r="I11" s="4">
        <f t="shared" si="4"/>
        <v>80.126346153846171</v>
      </c>
      <c r="J11" s="3" t="str">
        <f t="shared" si="3"/>
        <v>B</v>
      </c>
      <c r="N11"/>
      <c r="O11"/>
    </row>
    <row r="12" spans="1:15">
      <c r="A12" s="3">
        <v>5</v>
      </c>
      <c r="B12" s="5">
        <f>INDEX(Reading!$A$8:$AA$57,MATCH(A12,Reading!$A$8:$A$57,0),14)</f>
        <v>72.727272727272734</v>
      </c>
      <c r="C12" s="5">
        <v>94.461538461538467</v>
      </c>
      <c r="D12" s="5">
        <f>INDEX(Lab!$A$9:$AB$57,MATCH(A12,Lab!$A$9:$A$57,0),28)</f>
        <v>80.127272727272725</v>
      </c>
      <c r="E12" s="5">
        <v>60.61</v>
      </c>
      <c r="F12" s="5">
        <v>72.73</v>
      </c>
      <c r="G12" s="5">
        <v>116.35</v>
      </c>
      <c r="H12" s="5">
        <v>55.32</v>
      </c>
      <c r="I12" s="4">
        <f t="shared" si="4"/>
        <v>78.495835664335658</v>
      </c>
      <c r="J12" s="3" t="str">
        <f t="shared" si="3"/>
        <v>B</v>
      </c>
      <c r="N12"/>
      <c r="O12"/>
    </row>
    <row r="13" spans="1:15">
      <c r="A13" s="3">
        <v>6</v>
      </c>
      <c r="B13" s="5">
        <f>INDEX(Reading!$A$8:$AA$57,MATCH(A13,Reading!$A$8:$A$57,0),14)</f>
        <v>42.18181818181818</v>
      </c>
      <c r="C13" s="5">
        <v>65.384615384615387</v>
      </c>
      <c r="D13" s="5">
        <f>INDEX(Lab!$A$9:$AB$57,MATCH(A13,Lab!$A$9:$A$57,0),28)</f>
        <v>74.445454545454538</v>
      </c>
      <c r="E13" s="5">
        <v>75.760000000000005</v>
      </c>
      <c r="F13" s="5">
        <v>78.790000000000006</v>
      </c>
      <c r="G13" s="5">
        <v>38.799999999999997</v>
      </c>
      <c r="H13" s="5">
        <v>76.599999999999994</v>
      </c>
      <c r="I13" s="4">
        <f t="shared" si="4"/>
        <v>66.138234265734269</v>
      </c>
      <c r="J13" s="3" t="str">
        <f t="shared" si="3"/>
        <v>C</v>
      </c>
      <c r="N13"/>
      <c r="O13"/>
    </row>
    <row r="14" spans="1:15">
      <c r="A14" s="3">
        <v>7</v>
      </c>
      <c r="B14" s="5">
        <f>INDEX(Reading!$A$8:$AA$57,MATCH(A14,Reading!$A$8:$A$57,0),14)</f>
        <v>72.727272727272734</v>
      </c>
      <c r="C14" s="5">
        <v>94.307692307692307</v>
      </c>
      <c r="D14" s="5">
        <f>INDEX(Lab!$A$9:$AB$57,MATCH(A14,Lab!$A$9:$A$57,0),28)</f>
        <v>72.645454545454541</v>
      </c>
      <c r="E14" s="5">
        <v>60.61</v>
      </c>
      <c r="F14" s="5">
        <v>45.45</v>
      </c>
      <c r="G14" s="5">
        <v>92.3</v>
      </c>
      <c r="H14" s="5">
        <v>51.06</v>
      </c>
      <c r="I14" s="4">
        <f t="shared" si="4"/>
        <v>68.645587412587417</v>
      </c>
      <c r="J14" s="3" t="str">
        <f t="shared" si="3"/>
        <v>C</v>
      </c>
      <c r="N14"/>
      <c r="O14"/>
    </row>
    <row r="15" spans="1:15">
      <c r="A15" s="3">
        <v>8</v>
      </c>
      <c r="B15" s="5">
        <f>INDEX(Reading!$A$8:$AA$57,MATCH(A15,Reading!$A$8:$A$57,0),14)</f>
        <v>90.909090909090907</v>
      </c>
      <c r="C15" s="5">
        <v>85.538461538461547</v>
      </c>
      <c r="D15" s="5">
        <f>INDEX(Lab!$A$9:$AB$57,MATCH(A15,Lab!$A$9:$A$57,0),28)</f>
        <v>83.927272727272722</v>
      </c>
      <c r="E15" s="5">
        <v>75.760000000000005</v>
      </c>
      <c r="F15" s="5">
        <v>66.67</v>
      </c>
      <c r="G15" s="5">
        <v>107.5</v>
      </c>
      <c r="H15" s="5">
        <v>65.959999999999994</v>
      </c>
      <c r="I15" s="4">
        <f t="shared" si="4"/>
        <v>81.813709790209799</v>
      </c>
      <c r="J15" s="3" t="str">
        <f t="shared" si="3"/>
        <v>B</v>
      </c>
      <c r="N15"/>
      <c r="O15"/>
    </row>
    <row r="16" spans="1:15">
      <c r="A16" s="3">
        <v>9</v>
      </c>
      <c r="B16" s="5">
        <f>INDEX(Reading!$A$8:$AA$57,MATCH(A16,Reading!$A$8:$A$57,0),14)</f>
        <v>90.909090909090907</v>
      </c>
      <c r="C16" s="5">
        <v>90.769230769230774</v>
      </c>
      <c r="D16" s="5">
        <f>INDEX(Lab!$A$9:$AB$57,MATCH(A16,Lab!$A$9:$A$57,0),28)</f>
        <v>59.872727272727268</v>
      </c>
      <c r="E16" s="5">
        <v>81.819999999999993</v>
      </c>
      <c r="F16" s="5">
        <v>81.819999999999993</v>
      </c>
      <c r="G16" s="5">
        <v>35.700000000000003</v>
      </c>
      <c r="H16" s="5">
        <v>72.34</v>
      </c>
      <c r="I16" s="4">
        <f t="shared" si="4"/>
        <v>70.894377622377618</v>
      </c>
      <c r="J16" s="3" t="str">
        <f>IF(I16&gt;$K$4,"A",IF(I16&gt;$K$5,"B",IF(I16&gt;$K$6,"C",IF(I16&gt;$K$7,"D","F"))))</f>
        <v>C</v>
      </c>
      <c r="N16"/>
      <c r="O16"/>
    </row>
    <row r="17" spans="1:15">
      <c r="A17" s="3">
        <v>10</v>
      </c>
      <c r="B17" s="5">
        <f>INDEX(Reading!$A$8:$AA$57,MATCH(A17,Reading!$A$8:$A$57,0),14)</f>
        <v>90.909090909090907</v>
      </c>
      <c r="C17" s="5">
        <v>86</v>
      </c>
      <c r="D17" s="5">
        <f>INDEX(Lab!$A$9:$AB$57,MATCH(A17,Lab!$A$9:$A$57,0),28)</f>
        <v>92.781818181818181</v>
      </c>
      <c r="E17" s="5">
        <v>75.760000000000005</v>
      </c>
      <c r="F17" s="5">
        <v>72.73</v>
      </c>
      <c r="G17" s="5">
        <v>103</v>
      </c>
      <c r="H17" s="5">
        <v>65.959999999999994</v>
      </c>
      <c r="I17" s="4">
        <f t="shared" si="4"/>
        <v>83.864772727272722</v>
      </c>
      <c r="J17" s="3" t="str">
        <f>IF(I17&gt;$K$4,"A",IF(I17&gt;$K$5,"B",IF(I17&gt;$K$6,"C",IF(I17&gt;$K$7,"D","F"))))</f>
        <v>B</v>
      </c>
      <c r="N17"/>
      <c r="O17"/>
    </row>
    <row r="18" spans="1:15">
      <c r="A18" s="3">
        <v>11</v>
      </c>
      <c r="B18" s="5">
        <f>INDEX(Reading!$A$8:$AA$57,MATCH(A18,Reading!$A$8:$A$57,0),14)</f>
        <v>90.909090909090907</v>
      </c>
      <c r="C18" s="5">
        <v>96.461538461538467</v>
      </c>
      <c r="D18" s="5">
        <f>INDEX(Lab!$A$9:$AB$57,MATCH(A18,Lab!$A$9:$A$57,0),28)</f>
        <v>89.754545454545465</v>
      </c>
      <c r="E18" s="5">
        <f>29/33*100</f>
        <v>87.878787878787875</v>
      </c>
      <c r="F18" s="5">
        <v>75.760000000000005</v>
      </c>
      <c r="G18" s="5">
        <v>126</v>
      </c>
      <c r="H18" s="5">
        <v>89.36</v>
      </c>
      <c r="I18" s="4">
        <f t="shared" si="4"/>
        <v>93.537790209790217</v>
      </c>
      <c r="J18" s="3" t="str">
        <f>IF(I18&gt;$K$4,"A",IF(I18&gt;$K$5,"B",IF(I18&gt;$K$6,"C",IF(I18&gt;$K$7,"D","F"))))</f>
        <v>A</v>
      </c>
      <c r="N18"/>
      <c r="O18"/>
    </row>
    <row r="19" spans="1:15">
      <c r="A19" s="3">
        <v>12</v>
      </c>
      <c r="B19" s="5">
        <f>INDEX(Reading!$A$8:$AA$57,MATCH(A19,Reading!$A$8:$A$57,0),14)</f>
        <v>81.818181818181827</v>
      </c>
      <c r="C19" s="5">
        <v>93.84615384615384</v>
      </c>
      <c r="D19" s="5">
        <f>INDEX(Lab!$A$9:$AB$57,MATCH(A19,Lab!$A$9:$A$57,0),28)</f>
        <v>93.872727272727275</v>
      </c>
      <c r="E19" s="5">
        <v>78.790000000000006</v>
      </c>
      <c r="F19" s="5">
        <v>90.91</v>
      </c>
      <c r="G19" s="5">
        <v>69.3</v>
      </c>
      <c r="H19" s="5">
        <v>61.7</v>
      </c>
      <c r="I19" s="4">
        <f t="shared" si="4"/>
        <v>81.44597902097901</v>
      </c>
      <c r="J19" s="3" t="str">
        <f>IF(I19&gt;$K$4,"A",IF(I19&gt;$K$5,"B",IF(I19&gt;$K$6,"C",IF(I19&gt;$K$7,"D","F"))))</f>
        <v>B</v>
      </c>
      <c r="N19"/>
      <c r="O19"/>
    </row>
    <row r="20" spans="1:15">
      <c r="A20" s="3">
        <v>13</v>
      </c>
      <c r="B20" s="5">
        <f>INDEX(Reading!$A$8:$AA$57,MATCH(A20,Reading!$A$8:$A$57,0),14)</f>
        <v>100</v>
      </c>
      <c r="C20" s="5">
        <v>94.307692307692307</v>
      </c>
      <c r="D20" s="5">
        <f>INDEX(Lab!$A$9:$AB$57,MATCH(A20,Lab!$A$9:$A$57,0),28)</f>
        <v>83.963636363636354</v>
      </c>
      <c r="E20" s="5">
        <v>78.790000000000006</v>
      </c>
      <c r="F20" s="5">
        <v>69.7</v>
      </c>
      <c r="G20" s="5">
        <v>92.3</v>
      </c>
      <c r="H20" s="5">
        <v>76.599999999999994</v>
      </c>
      <c r="I20" s="4">
        <f t="shared" si="4"/>
        <v>83.831996503496498</v>
      </c>
      <c r="J20" s="3" t="str">
        <f>IF(I20&gt;$K$4,"A",IF(I20&gt;$K$5,"B",IF(I20&gt;$K$6,"C",IF(I20&gt;$K$7,"D","F"))))</f>
        <v>B</v>
      </c>
      <c r="N20"/>
      <c r="O20"/>
    </row>
    <row r="21" spans="1:15">
      <c r="A21" s="3">
        <v>14</v>
      </c>
      <c r="B21" s="5">
        <f>INDEX(Reading!$A$8:$AA$57,MATCH(A21,Reading!$A$8:$A$57,0),14)</f>
        <v>83.422727272727272</v>
      </c>
      <c r="C21" s="5">
        <v>86</v>
      </c>
      <c r="D21" s="5">
        <f>INDEX(Lab!$A$9:$AB$57,MATCH(A21,Lab!$A$9:$A$57,0),28)</f>
        <v>87.736363636363635</v>
      </c>
      <c r="E21" s="5">
        <v>81.819999999999993</v>
      </c>
      <c r="F21" s="5">
        <v>81.819999999999993</v>
      </c>
      <c r="G21" s="5">
        <v>103</v>
      </c>
      <c r="H21" s="5">
        <v>80.849999999999994</v>
      </c>
      <c r="I21" s="4">
        <f t="shared" si="4"/>
        <v>86.613045454545443</v>
      </c>
      <c r="J21" s="3" t="s">
        <v>111</v>
      </c>
      <c r="N21"/>
      <c r="O21"/>
    </row>
    <row r="22" spans="1:15">
      <c r="A22" s="3">
        <v>15</v>
      </c>
      <c r="B22" s="5">
        <f>INDEX(Reading!$A$8:$AA$57,MATCH(A22,Reading!$A$8:$A$57,0),14)</f>
        <v>90.909090909090907</v>
      </c>
      <c r="C22" s="5">
        <v>94.461538461538467</v>
      </c>
      <c r="D22" s="5">
        <f>INDEX(Lab!$A$9:$AB$57,MATCH(A22,Lab!$A$9:$A$57,0),28)</f>
        <v>90.481818181818184</v>
      </c>
      <c r="E22" s="5">
        <v>93.94</v>
      </c>
      <c r="F22" s="5">
        <v>81.819999999999993</v>
      </c>
      <c r="G22" s="5">
        <v>72.8</v>
      </c>
      <c r="H22" s="5">
        <v>85.11</v>
      </c>
      <c r="I22" s="4">
        <f t="shared" si="4"/>
        <v>86.683926573426575</v>
      </c>
      <c r="J22" s="3" t="s">
        <v>111</v>
      </c>
      <c r="N22"/>
      <c r="O22"/>
    </row>
    <row r="23" spans="1:15">
      <c r="A23" s="3">
        <v>16</v>
      </c>
      <c r="B23" s="5">
        <f>INDEX(Reading!$A$8:$AA$57,MATCH(A23,Reading!$A$8:$A$57,0),14)</f>
        <v>63.636363636363633</v>
      </c>
      <c r="C23" s="5">
        <v>88.615384615384613</v>
      </c>
      <c r="D23" s="5">
        <f>INDEX(Lab!$A$9:$AB$57,MATCH(A23,Lab!$A$9:$A$57,0),28)</f>
        <v>84.790909090909082</v>
      </c>
      <c r="E23" s="5">
        <v>72.73</v>
      </c>
      <c r="F23" s="5">
        <v>66.67</v>
      </c>
      <c r="G23" s="5">
        <v>106</v>
      </c>
      <c r="H23" s="5">
        <v>68.09</v>
      </c>
      <c r="I23" s="4">
        <f t="shared" si="4"/>
        <v>79.206856643356645</v>
      </c>
      <c r="J23" s="3" t="str">
        <f>IF(I23&gt;$K$4,"A",IF(I23&gt;$K$5,"B",IF(I23&gt;$K$6,"C",IF(I23&gt;$K$7,"D","F"))))</f>
        <v>B</v>
      </c>
      <c r="N23"/>
      <c r="O23"/>
    </row>
    <row r="24" spans="1:15">
      <c r="A24" s="3">
        <v>17</v>
      </c>
      <c r="B24" s="5">
        <f>INDEX(Reading!$A$8:$AA$57,MATCH(A24,Reading!$A$8:$A$57,0),14)</f>
        <v>81.818181818181827</v>
      </c>
      <c r="C24" s="5">
        <v>93.84615384615384</v>
      </c>
      <c r="D24" s="5">
        <f>INDEX(Lab!$A$9:$AB$57,MATCH(A24,Lab!$A$9:$A$57,0),28)</f>
        <v>78.24545454545455</v>
      </c>
      <c r="E24" s="5">
        <v>66.67</v>
      </c>
      <c r="F24" s="5">
        <v>63.64</v>
      </c>
      <c r="G24" s="5">
        <v>69.3</v>
      </c>
      <c r="H24" s="5">
        <v>61.7</v>
      </c>
      <c r="I24" s="4">
        <f t="shared" si="4"/>
        <v>72.412024475524476</v>
      </c>
      <c r="J24" s="3" t="s">
        <v>114</v>
      </c>
      <c r="N24"/>
      <c r="O24"/>
    </row>
    <row r="25" spans="1:15">
      <c r="A25" s="3">
        <v>19</v>
      </c>
      <c r="B25" s="5">
        <f>INDEX(Reading!$A$8:$AA$57,MATCH(A25,Reading!$A$8:$A$57,0),14)</f>
        <v>90.909090909090907</v>
      </c>
      <c r="C25" s="5">
        <v>97.384615384615387</v>
      </c>
      <c r="D25" s="5">
        <f>INDEX(Lab!$A$9:$AB$57,MATCH(A25,Lab!$A$9:$A$57,0),28)</f>
        <v>87.77272727272728</v>
      </c>
      <c r="E25" s="5">
        <v>78.790000000000006</v>
      </c>
      <c r="F25" s="5">
        <v>63.64</v>
      </c>
      <c r="G25" s="5">
        <v>138.30000000000001</v>
      </c>
      <c r="H25" s="5">
        <v>65.959999999999994</v>
      </c>
      <c r="I25" s="4">
        <f t="shared" si="4"/>
        <v>88.387416083916094</v>
      </c>
      <c r="J25" s="3" t="str">
        <f>IF(I25&gt;$K$4,"A",IF(I25&gt;$K$5,"B",IF(I25&gt;$K$6,"C",IF(I25&gt;$K$7,"D","F"))))</f>
        <v>A</v>
      </c>
      <c r="N25"/>
      <c r="O25"/>
    </row>
    <row r="26" spans="1:15">
      <c r="A26" s="3">
        <v>20</v>
      </c>
      <c r="B26" s="5">
        <f>INDEX(Reading!$A$8:$AA$57,MATCH(A26,Reading!$A$8:$A$57,0),14)</f>
        <v>100</v>
      </c>
      <c r="C26" s="5">
        <v>55.07692307692308</v>
      </c>
      <c r="D26" s="5">
        <f>INDEX(Lab!$A$9:$AB$57,MATCH(A26,Lab!$A$9:$A$57,0),28)</f>
        <v>83.872727272727275</v>
      </c>
      <c r="E26" s="5">
        <v>78.790000000000006</v>
      </c>
      <c r="F26" s="5">
        <v>69.7</v>
      </c>
      <c r="G26" s="5">
        <v>74</v>
      </c>
      <c r="H26" s="5">
        <v>78.72</v>
      </c>
      <c r="I26" s="4">
        <f t="shared" si="4"/>
        <v>77.46373776223777</v>
      </c>
      <c r="J26" s="3" t="s">
        <v>113</v>
      </c>
      <c r="N26"/>
      <c r="O26"/>
    </row>
    <row r="27" spans="1:15">
      <c r="A27" s="3">
        <v>21</v>
      </c>
      <c r="B27" s="5">
        <f>INDEX(Reading!$A$8:$AA$57,MATCH(A27,Reading!$A$8:$A$57,0),14)</f>
        <v>81.818181818181827</v>
      </c>
      <c r="C27" s="5">
        <v>90.769230769230774</v>
      </c>
      <c r="D27" s="5">
        <f>INDEX(Lab!$A$9:$AB$57,MATCH(A27,Lab!$A$9:$A$57,0),28)</f>
        <v>77.518181818181816</v>
      </c>
      <c r="E27" s="5">
        <v>72.73</v>
      </c>
      <c r="F27" s="5">
        <v>57.58</v>
      </c>
      <c r="G27" s="5">
        <v>35.700000000000003</v>
      </c>
      <c r="H27" s="5">
        <v>51.06</v>
      </c>
      <c r="I27" s="4">
        <f t="shared" si="4"/>
        <v>65.322877622377632</v>
      </c>
      <c r="J27" s="3" t="str">
        <f>IF(I27&gt;$K$4,"A",IF(I27&gt;$K$5,"B",IF(I27&gt;$K$6,"C",IF(I27&gt;$K$7,"D","F"))))</f>
        <v>C</v>
      </c>
      <c r="N27"/>
      <c r="O27"/>
    </row>
    <row r="28" spans="1:15">
      <c r="A28" s="3">
        <v>22</v>
      </c>
      <c r="B28" s="5">
        <f>INDEX(Reading!$A$8:$AA$57,MATCH(A28,Reading!$A$8:$A$57,0),14)</f>
        <v>72.727272727272734</v>
      </c>
      <c r="C28" s="5">
        <v>93.84615384615384</v>
      </c>
      <c r="D28" s="5">
        <f>INDEX(Lab!$A$9:$AB$57,MATCH(A28,Lab!$A$9:$A$57,0),28)</f>
        <v>89.372727272727275</v>
      </c>
      <c r="E28" s="5">
        <v>93.94</v>
      </c>
      <c r="F28" s="5">
        <v>84.85</v>
      </c>
      <c r="G28" s="5">
        <v>69.3</v>
      </c>
      <c r="H28" s="5">
        <v>80.849999999999994</v>
      </c>
      <c r="I28" s="4">
        <f t="shared" si="4"/>
        <v>83.872888111888102</v>
      </c>
      <c r="J28" s="3" t="str">
        <f>IF(I28&gt;$K$4,"A",IF(I28&gt;$K$5,"B",IF(I28&gt;$K$6,"C",IF(I28&gt;$K$7,"D","F"))))</f>
        <v>B</v>
      </c>
      <c r="N28"/>
      <c r="O28"/>
    </row>
    <row r="29" spans="1:15">
      <c r="A29" s="3">
        <v>23</v>
      </c>
      <c r="B29" s="5">
        <f>INDEX(Reading!$A$8:$AA$57,MATCH(A29,Reading!$A$8:$A$57,0),14)</f>
        <v>100</v>
      </c>
      <c r="C29" s="5">
        <v>96.461538461538467</v>
      </c>
      <c r="D29" s="5">
        <f>INDEX(Lab!$A$9:$AB$57,MATCH(A29,Lab!$A$9:$A$57,0),28)</f>
        <v>73.390909090909091</v>
      </c>
      <c r="E29" s="5">
        <v>90.91</v>
      </c>
      <c r="F29" s="5">
        <v>72.73</v>
      </c>
      <c r="G29" s="5">
        <v>126</v>
      </c>
      <c r="H29" s="5">
        <v>70.209999999999994</v>
      </c>
      <c r="I29" s="4">
        <f t="shared" si="4"/>
        <v>88.301835664335655</v>
      </c>
      <c r="J29" s="3" t="str">
        <f>IF(I29&gt;$K$4,"A",IF(I29&gt;$K$5,"B",IF(I29&gt;$K$6,"C",IF(I29&gt;$K$7,"D","F"))))</f>
        <v>A</v>
      </c>
      <c r="N29"/>
      <c r="O29"/>
    </row>
    <row r="30" spans="1:15">
      <c r="A30" s="3">
        <v>24</v>
      </c>
      <c r="B30" s="5">
        <f>INDEX(Reading!$A$8:$AA$57,MATCH(A30,Reading!$A$8:$A$57,0),14)</f>
        <v>100</v>
      </c>
      <c r="C30" s="5">
        <v>97.384615384615387</v>
      </c>
      <c r="D30" s="5">
        <f>INDEX(Lab!$A$9:$AB$57,MATCH(A30,Lab!$A$9:$A$57,0),28)</f>
        <v>86</v>
      </c>
      <c r="E30" s="5">
        <v>63.64</v>
      </c>
      <c r="F30" s="5">
        <v>60.61</v>
      </c>
      <c r="G30" s="5">
        <v>138.30000000000001</v>
      </c>
      <c r="H30" s="5">
        <v>61.7</v>
      </c>
      <c r="I30" s="4">
        <f t="shared" si="4"/>
        <v>85.575961538461542</v>
      </c>
      <c r="J30" s="3" t="s">
        <v>112</v>
      </c>
    </row>
    <row r="31" spans="1:15">
      <c r="A31" s="3">
        <v>25</v>
      </c>
      <c r="B31" s="5">
        <f>INDEX(Reading!$A$8:$AA$57,MATCH(A31,Reading!$A$8:$A$57,0),14)</f>
        <v>72.727272727272734</v>
      </c>
      <c r="C31" s="5">
        <v>88.615384615384613</v>
      </c>
      <c r="D31" s="5">
        <f>INDEX(Lab!$A$9:$AB$57,MATCH(A31,Lab!$A$9:$A$57,0),28)</f>
        <v>92.018181818181816</v>
      </c>
      <c r="E31" s="5">
        <v>84.85</v>
      </c>
      <c r="F31" s="5">
        <v>57.58</v>
      </c>
      <c r="G31" s="5">
        <v>106</v>
      </c>
      <c r="H31" s="5">
        <v>91.49</v>
      </c>
      <c r="I31" s="4">
        <f t="shared" si="4"/>
        <v>85.525902097902105</v>
      </c>
      <c r="J31" s="3" t="s">
        <v>112</v>
      </c>
      <c r="N31"/>
      <c r="O31"/>
    </row>
    <row r="32" spans="1:15">
      <c r="A32" s="3">
        <v>26</v>
      </c>
      <c r="B32" s="5">
        <f>INDEX(Reading!$A$8:$AA$57,MATCH(A32,Reading!$A$8:$A$57,0),14)</f>
        <v>66.909090909090907</v>
      </c>
      <c r="C32" s="5">
        <v>90.769230769230774</v>
      </c>
      <c r="D32" s="5">
        <f>INDEX(Lab!$A$9:$AB$57,MATCH(A32,Lab!$A$9:$A$57,0),28)</f>
        <v>84.690909090909088</v>
      </c>
      <c r="E32" s="5">
        <v>78.790000000000006</v>
      </c>
      <c r="F32" s="5">
        <v>69.7</v>
      </c>
      <c r="G32" s="5">
        <v>35.700000000000003</v>
      </c>
      <c r="H32" s="5">
        <v>57.45</v>
      </c>
      <c r="I32" s="4">
        <f t="shared" si="4"/>
        <v>68.952013986013981</v>
      </c>
      <c r="J32" s="3" t="str">
        <f>IF(I32&gt;$K$4,"A",IF(I32&gt;$K$5,"B",IF(I32&gt;$K$6,"C",IF(I32&gt;$K$7,"D","F"))))</f>
        <v>C</v>
      </c>
      <c r="N32"/>
      <c r="O32"/>
    </row>
    <row r="33" spans="1:15">
      <c r="A33" s="3">
        <v>27</v>
      </c>
      <c r="B33" s="5">
        <f>INDEX(Reading!$A$8:$AA$57,MATCH(A33,Reading!$A$8:$A$57,0),14)</f>
        <v>90.909090909090907</v>
      </c>
      <c r="C33" s="5">
        <v>86</v>
      </c>
      <c r="D33" s="5">
        <f>INDEX(Lab!$A$9:$AB$57,MATCH(A33,Lab!$A$9:$A$57,0),28)</f>
        <v>74.7</v>
      </c>
      <c r="E33" s="5">
        <v>60.61</v>
      </c>
      <c r="F33" s="5">
        <v>60.61</v>
      </c>
      <c r="G33" s="5">
        <v>103</v>
      </c>
      <c r="H33" s="5">
        <v>51.06</v>
      </c>
      <c r="I33" s="4">
        <f t="shared" si="4"/>
        <v>73.922909090909087</v>
      </c>
      <c r="J33" s="3" t="s">
        <v>114</v>
      </c>
      <c r="N33"/>
      <c r="O33"/>
    </row>
    <row r="34" spans="1:15">
      <c r="A34" s="3">
        <v>28</v>
      </c>
      <c r="B34" s="5">
        <f>INDEX(Reading!$A$8:$AA$57,MATCH(A34,Reading!$A$8:$A$57,0),14)</f>
        <v>90.909090909090907</v>
      </c>
      <c r="C34" s="5">
        <v>65.384615384615387</v>
      </c>
      <c r="D34" s="5">
        <f>INDEX(Lab!$A$9:$AB$57,MATCH(A34,Lab!$A$9:$A$57,0),28)</f>
        <v>66.86363636363636</v>
      </c>
      <c r="E34" s="5">
        <v>60.61</v>
      </c>
      <c r="F34" s="5">
        <v>48.48</v>
      </c>
      <c r="G34" s="5">
        <v>38.799999999999997</v>
      </c>
      <c r="H34" s="5">
        <v>48.94</v>
      </c>
      <c r="I34" s="4">
        <f t="shared" si="4"/>
        <v>58.526597902097897</v>
      </c>
      <c r="J34" s="3" t="str">
        <f>IF(I34&gt;$K$4,"A",IF(I34&gt;$K$5,"B",IF(I34&gt;$K$6,"C",IF(I34&gt;$K$7,"D","F"))))</f>
        <v>D</v>
      </c>
      <c r="N34"/>
      <c r="O34"/>
    </row>
    <row r="35" spans="1:15">
      <c r="A35" s="3">
        <v>29</v>
      </c>
      <c r="B35" s="5">
        <f>INDEX(Reading!$A$8:$AA$57,MATCH(A35,Reading!$A$8:$A$57,0),14)</f>
        <v>90.909090909090907</v>
      </c>
      <c r="C35" s="5">
        <v>94.307692307692307</v>
      </c>
      <c r="D35" s="5">
        <f>INDEX(Lab!$A$9:$AB$57,MATCH(A35,Lab!$A$9:$A$57,0),28)</f>
        <v>69.990909090909085</v>
      </c>
      <c r="E35" s="5">
        <v>66.67</v>
      </c>
      <c r="F35" s="5">
        <v>57.58</v>
      </c>
      <c r="G35" s="5">
        <v>92.3</v>
      </c>
      <c r="H35" s="5">
        <v>59.57</v>
      </c>
      <c r="I35" s="4">
        <f t="shared" si="4"/>
        <v>73.937860139860149</v>
      </c>
      <c r="J35" s="3" t="s">
        <v>114</v>
      </c>
      <c r="N35"/>
      <c r="O35"/>
    </row>
    <row r="36" spans="1:15">
      <c r="A36" s="3">
        <v>30</v>
      </c>
      <c r="B36" s="5">
        <f>INDEX(Reading!$A$8:$AA$57,MATCH(A36,Reading!$A$8:$A$57,0),14)</f>
        <v>12.587272727272728</v>
      </c>
      <c r="C36" s="5">
        <v>65.384615384615387</v>
      </c>
      <c r="D36" s="5">
        <f>INDEX(Lab!$A$9:$AB$57,MATCH(A36,Lab!$A$9:$A$57,0),28)</f>
        <v>62.172727272727272</v>
      </c>
      <c r="E36" s="5">
        <v>57.58</v>
      </c>
      <c r="F36" s="5">
        <v>54.55</v>
      </c>
      <c r="G36" s="5">
        <v>38.799999999999997</v>
      </c>
      <c r="H36" s="5">
        <v>36.17</v>
      </c>
      <c r="I36" s="4">
        <f t="shared" si="4"/>
        <v>48.296734265734266</v>
      </c>
      <c r="J36" s="3" t="str">
        <f>IF(I36&gt;$K$4,"A",IF(I36&gt;$K$5,"B",IF(I36&gt;$K$6,"C",IF(I36&gt;$K$7,"D","F"))))</f>
        <v>F</v>
      </c>
      <c r="N36"/>
      <c r="O36"/>
    </row>
    <row r="37" spans="1:15">
      <c r="A37" s="3">
        <v>31</v>
      </c>
      <c r="B37" s="5">
        <f>INDEX(Reading!$A$8:$AA$57,MATCH(A37,Reading!$A$8:$A$57,0),14)</f>
        <v>90.909090909090907</v>
      </c>
      <c r="C37" s="5">
        <v>95.538461538461533</v>
      </c>
      <c r="D37" s="5">
        <f>INDEX(Lab!$A$9:$AB$57,MATCH(A37,Lab!$A$9:$A$57,0),28)</f>
        <v>83.427272727272722</v>
      </c>
      <c r="E37" s="5">
        <v>87.88</v>
      </c>
      <c r="F37" s="5">
        <v>84.85</v>
      </c>
      <c r="G37" s="5">
        <v>138.30000000000001</v>
      </c>
      <c r="H37" s="5">
        <v>89.36</v>
      </c>
      <c r="I37" s="4">
        <f t="shared" si="4"/>
        <v>95.388709790209788</v>
      </c>
      <c r="J37" s="3" t="s">
        <v>110</v>
      </c>
      <c r="N37"/>
      <c r="O37"/>
    </row>
    <row r="38" spans="1:15">
      <c r="A38" s="3">
        <v>32</v>
      </c>
      <c r="B38" s="5">
        <f>INDEX(Reading!$A$8:$AA$57,MATCH(A38,Reading!$A$8:$A$57,0),14)</f>
        <v>90.909090909090907</v>
      </c>
      <c r="C38" s="5">
        <v>94.307692307692307</v>
      </c>
      <c r="D38" s="5">
        <f>INDEX(Lab!$A$9:$AB$57,MATCH(A38,Lab!$A$9:$A$57,0),28)</f>
        <v>86.009090909090915</v>
      </c>
      <c r="E38" s="5">
        <v>63.64</v>
      </c>
      <c r="F38" s="5">
        <v>57.58</v>
      </c>
      <c r="G38" s="5">
        <v>92.3</v>
      </c>
      <c r="H38" s="5">
        <v>55.32</v>
      </c>
      <c r="I38" s="4">
        <f t="shared" si="4"/>
        <v>76.049496503496499</v>
      </c>
      <c r="J38" s="3" t="s">
        <v>113</v>
      </c>
      <c r="N38"/>
      <c r="O38"/>
    </row>
    <row r="39" spans="1:15">
      <c r="A39" s="3">
        <v>33</v>
      </c>
      <c r="B39" s="5">
        <f>INDEX(Reading!$A$8:$AA$57,MATCH(A39,Reading!$A$8:$A$57,0),14)</f>
        <v>81.818181818181827</v>
      </c>
      <c r="C39" s="5">
        <v>95.538461538461533</v>
      </c>
      <c r="D39" s="5">
        <f>INDEX(Lab!$A$9:$AB$57,MATCH(A39,Lab!$A$9:$A$57,0),28)</f>
        <v>84.790909090909082</v>
      </c>
      <c r="E39" s="5">
        <v>72.73</v>
      </c>
      <c r="F39" s="5">
        <v>60.61</v>
      </c>
      <c r="G39" s="5">
        <v>138.30000000000001</v>
      </c>
      <c r="H39" s="5">
        <v>59.57</v>
      </c>
      <c r="I39" s="4">
        <f t="shared" si="4"/>
        <v>84.375346153846166</v>
      </c>
      <c r="J39" s="3" t="str">
        <f>IF(I39&gt;$K$4,"A",IF(I39&gt;$K$5,"B",IF(I39&gt;$K$6,"C",IF(I39&gt;$K$7,"D","F"))))</f>
        <v>B</v>
      </c>
      <c r="N39"/>
      <c r="O39"/>
    </row>
    <row r="40" spans="1:15">
      <c r="A40" s="3">
        <v>34</v>
      </c>
      <c r="B40" s="5">
        <f>INDEX(Reading!$A$8:$AA$57,MATCH(A40,Reading!$A$8:$A$57,0),14)</f>
        <v>72.727272727272734</v>
      </c>
      <c r="C40" s="5">
        <v>97.384615384615387</v>
      </c>
      <c r="D40" s="5">
        <f>INDEX(Lab!$A$9:$AB$57,MATCH(A40,Lab!$A$9:$A$57,0),28)</f>
        <v>82.590909090909079</v>
      </c>
      <c r="E40" s="5">
        <v>69.7</v>
      </c>
      <c r="F40" s="5">
        <v>75.760000000000005</v>
      </c>
      <c r="G40" s="5">
        <v>138.30000000000001</v>
      </c>
      <c r="H40" s="5">
        <v>74.47</v>
      </c>
      <c r="I40" s="4">
        <f t="shared" si="4"/>
        <v>87.263870629370643</v>
      </c>
      <c r="J40" s="3" t="s">
        <v>111</v>
      </c>
      <c r="N40"/>
      <c r="O40"/>
    </row>
    <row r="41" spans="1:15">
      <c r="A41" s="3">
        <v>35</v>
      </c>
      <c r="B41" s="5">
        <f>INDEX(Reading!$A$8:$AA$57,MATCH(A41,Reading!$A$8:$A$57,0),14)</f>
        <v>100</v>
      </c>
      <c r="C41" s="5">
        <v>94.461538461538467</v>
      </c>
      <c r="D41" s="5">
        <f>INDEX(Lab!$A$9:$AB$57,MATCH(A41,Lab!$A$9:$A$57,0),28)</f>
        <v>80.390909090909091</v>
      </c>
      <c r="E41" s="5">
        <v>78.790000000000006</v>
      </c>
      <c r="F41" s="5">
        <v>84.85</v>
      </c>
      <c r="G41" s="5">
        <v>72.8</v>
      </c>
      <c r="H41" s="5">
        <v>76.599999999999994</v>
      </c>
      <c r="I41" s="4">
        <f t="shared" si="4"/>
        <v>82.480335664335655</v>
      </c>
      <c r="J41" s="3" t="str">
        <f t="shared" ref="J41:J51" si="5">IF(I41&gt;$K$4,"A",IF(I41&gt;$K$5,"B",IF(I41&gt;$K$6,"C",IF(I41&gt;$K$7,"D","F"))))</f>
        <v>B</v>
      </c>
      <c r="N41"/>
      <c r="O41"/>
    </row>
    <row r="42" spans="1:15">
      <c r="A42" s="3">
        <v>36</v>
      </c>
      <c r="B42" s="5">
        <f>INDEX(Reading!$A$8:$AA$57,MATCH(A42,Reading!$A$8:$A$57,0),14)</f>
        <v>100</v>
      </c>
      <c r="C42" s="5">
        <v>86</v>
      </c>
      <c r="D42" s="5">
        <f>INDEX(Lab!$A$9:$AB$57,MATCH(A42,Lab!$A$9:$A$57,0),28)</f>
        <v>90.854545454545459</v>
      </c>
      <c r="E42" s="5">
        <v>87.88</v>
      </c>
      <c r="F42" s="5">
        <v>87.88</v>
      </c>
      <c r="G42" s="5">
        <v>59.85</v>
      </c>
      <c r="H42" s="5">
        <v>72.34</v>
      </c>
      <c r="I42" s="4">
        <f t="shared" si="4"/>
        <v>82.963409090909096</v>
      </c>
      <c r="J42" s="3" t="str">
        <f t="shared" si="5"/>
        <v>B</v>
      </c>
      <c r="N42"/>
      <c r="O42"/>
    </row>
    <row r="43" spans="1:15">
      <c r="A43" s="3">
        <v>37</v>
      </c>
      <c r="B43" s="5">
        <f>INDEX(Reading!$A$8:$AA$57,MATCH(A43,Reading!$A$8:$A$57,0),14)</f>
        <v>90.909090909090907</v>
      </c>
      <c r="C43" s="5">
        <v>88.615384615384613</v>
      </c>
      <c r="D43" s="5">
        <f>INDEX(Lab!$A$9:$AB$57,MATCH(A43,Lab!$A$9:$A$57,0),28)</f>
        <v>87.518181818181816</v>
      </c>
      <c r="E43" s="5">
        <v>93.94</v>
      </c>
      <c r="F43" s="5">
        <v>90.91</v>
      </c>
      <c r="G43" s="5">
        <v>106</v>
      </c>
      <c r="H43" s="5">
        <v>85.11</v>
      </c>
      <c r="I43" s="4">
        <f t="shared" si="4"/>
        <v>91.850083916083904</v>
      </c>
      <c r="J43" s="3" t="str">
        <f t="shared" si="5"/>
        <v>A</v>
      </c>
    </row>
    <row r="44" spans="1:15">
      <c r="A44" s="3">
        <v>38</v>
      </c>
      <c r="B44" s="5">
        <f>INDEX(Reading!$A$8:$AA$57,MATCH(A44,Reading!$A$8:$A$57,0),14)</f>
        <v>90.909090909090907</v>
      </c>
      <c r="C44" s="5">
        <v>96.461538461538467</v>
      </c>
      <c r="D44" s="5">
        <f>INDEX(Lab!$A$9:$AB$57,MATCH(A44,Lab!$A$9:$A$57,0),28)</f>
        <v>90.709090909090918</v>
      </c>
      <c r="E44" s="5">
        <v>69.7</v>
      </c>
      <c r="F44" s="5">
        <v>69.7</v>
      </c>
      <c r="G44" s="5">
        <v>126</v>
      </c>
      <c r="H44" s="5">
        <v>85.11</v>
      </c>
      <c r="I44" s="4">
        <f t="shared" si="4"/>
        <v>89.455381118881107</v>
      </c>
      <c r="J44" s="3" t="str">
        <f t="shared" si="5"/>
        <v>A</v>
      </c>
      <c r="N44"/>
      <c r="O44"/>
    </row>
    <row r="45" spans="1:15">
      <c r="A45" s="3">
        <v>39</v>
      </c>
      <c r="B45" s="5">
        <f>INDEX(Reading!$A$8:$AA$57,MATCH(A45,Reading!$A$8:$A$57,0),14)</f>
        <v>90.909090909090907</v>
      </c>
      <c r="C45" s="5">
        <v>94.461538461538467</v>
      </c>
      <c r="D45" s="5">
        <f>INDEX(Lab!$A$9:$AB$57,MATCH(A45,Lab!$A$9:$A$57,0),28)</f>
        <v>88.572727272727278</v>
      </c>
      <c r="E45" s="5">
        <v>84.85</v>
      </c>
      <c r="F45" s="5">
        <v>78.790000000000006</v>
      </c>
      <c r="G45" s="5">
        <v>72.8</v>
      </c>
      <c r="H45" s="5">
        <v>61.7</v>
      </c>
      <c r="I45" s="4">
        <f t="shared" si="4"/>
        <v>80.972608391608375</v>
      </c>
      <c r="J45" s="3" t="str">
        <f t="shared" si="5"/>
        <v>B</v>
      </c>
      <c r="N45"/>
      <c r="O45"/>
    </row>
    <row r="46" spans="1:15">
      <c r="A46" s="3">
        <v>40</v>
      </c>
      <c r="B46" s="5">
        <f>INDEX(Reading!$A$8:$AA$57,MATCH(A46,Reading!$A$8:$A$57,0),14)</f>
        <v>100</v>
      </c>
      <c r="C46" s="5">
        <v>93.84615384615384</v>
      </c>
      <c r="D46" s="5">
        <f>INDEX(Lab!$A$9:$AB$57,MATCH(A46,Lab!$A$9:$A$57,0),28)</f>
        <v>89.372727272727275</v>
      </c>
      <c r="E46" s="5">
        <v>81.819999999999993</v>
      </c>
      <c r="F46" s="5">
        <v>75.760000000000005</v>
      </c>
      <c r="G46" s="5">
        <v>69.3</v>
      </c>
      <c r="H46" s="5">
        <v>57.45</v>
      </c>
      <c r="I46" s="4">
        <f t="shared" si="4"/>
        <v>79.908660839160831</v>
      </c>
      <c r="J46" s="3" t="str">
        <f t="shared" si="5"/>
        <v>B</v>
      </c>
      <c r="N46"/>
      <c r="O46"/>
    </row>
    <row r="47" spans="1:15">
      <c r="A47" s="3">
        <v>41</v>
      </c>
      <c r="B47" s="5">
        <f>INDEX(Reading!$A$8:$AA$57,MATCH(A47,Reading!$A$8:$A$57,0),14)</f>
        <v>88.11181818181818</v>
      </c>
      <c r="C47" s="5">
        <v>94.461538461538467</v>
      </c>
      <c r="D47" s="5">
        <f>INDEX(Lab!$A$9:$AB$57,MATCH(A47,Lab!$A$9:$A$57,0),28)</f>
        <v>91.572727272727278</v>
      </c>
      <c r="E47" s="5">
        <v>84.85</v>
      </c>
      <c r="F47" s="5">
        <v>78.790000000000006</v>
      </c>
      <c r="G47" s="5">
        <v>116.35</v>
      </c>
      <c r="H47" s="5">
        <v>80.849999999999994</v>
      </c>
      <c r="I47" s="4">
        <f t="shared" si="4"/>
        <v>90.697881118881114</v>
      </c>
      <c r="J47" s="3" t="str">
        <f t="shared" si="5"/>
        <v>A</v>
      </c>
      <c r="N47"/>
      <c r="O47"/>
    </row>
    <row r="48" spans="1:15">
      <c r="A48" s="3">
        <v>42</v>
      </c>
      <c r="B48" s="5">
        <f>INDEX(Reading!$A$8:$AA$57,MATCH(A48,Reading!$A$8:$A$57,0),14)</f>
        <v>90.909090909090907</v>
      </c>
      <c r="C48" s="5">
        <v>94.461538461538467</v>
      </c>
      <c r="D48" s="5">
        <f>INDEX(Lab!$A$9:$AB$57,MATCH(A48,Lab!$A$9:$A$57,0),28)</f>
        <v>91.890909090909076</v>
      </c>
      <c r="E48" s="5">
        <v>81.819999999999993</v>
      </c>
      <c r="F48" s="5">
        <v>54.55</v>
      </c>
      <c r="G48" s="5">
        <v>116.35</v>
      </c>
      <c r="H48" s="5">
        <v>61.7</v>
      </c>
      <c r="I48" s="4">
        <f t="shared" si="4"/>
        <v>84.078244755244754</v>
      </c>
      <c r="J48" s="3" t="str">
        <f t="shared" si="5"/>
        <v>B</v>
      </c>
      <c r="N48"/>
      <c r="O48"/>
    </row>
    <row r="49" spans="1:15">
      <c r="A49" s="3">
        <v>43</v>
      </c>
      <c r="B49" s="5">
        <f>INDEX(Reading!$A$8:$AA$57,MATCH(A49,Reading!$A$8:$A$57,0),14)</f>
        <v>90.909090909090907</v>
      </c>
      <c r="C49" s="5">
        <v>85.538461538461547</v>
      </c>
      <c r="D49" s="5">
        <f>INDEX(Lab!$A$9:$AB$57,MATCH(A49,Lab!$A$9:$A$57,0),28)</f>
        <v>89.245454545454535</v>
      </c>
      <c r="E49" s="5">
        <v>93.94</v>
      </c>
      <c r="F49" s="5">
        <v>90.91</v>
      </c>
      <c r="G49" s="5">
        <v>107.5</v>
      </c>
      <c r="H49" s="5">
        <v>91.49</v>
      </c>
      <c r="I49" s="4">
        <f t="shared" si="4"/>
        <v>93.069846153846157</v>
      </c>
      <c r="J49" s="3" t="str">
        <f t="shared" si="5"/>
        <v>A</v>
      </c>
      <c r="N49"/>
      <c r="O49"/>
    </row>
    <row r="50" spans="1:15">
      <c r="A50" s="3">
        <v>44</v>
      </c>
      <c r="B50" s="5">
        <f>INDEX(Reading!$A$8:$AA$57,MATCH(A50,Reading!$A$8:$A$57,0),14)</f>
        <v>90.909090909090907</v>
      </c>
      <c r="C50" s="5">
        <v>86</v>
      </c>
      <c r="D50" s="5">
        <f>INDEX(Lab!$A$9:$AB$57,MATCH(A50,Lab!$A$9:$A$57,0),28)</f>
        <v>94.736363636363635</v>
      </c>
      <c r="E50" s="5">
        <v>84.85</v>
      </c>
      <c r="F50" s="5">
        <v>90.91</v>
      </c>
      <c r="G50" s="5">
        <v>59.85</v>
      </c>
      <c r="H50" s="5">
        <v>85.11</v>
      </c>
      <c r="I50" s="4">
        <f t="shared" si="4"/>
        <v>84.74618181818181</v>
      </c>
      <c r="J50" s="3" t="str">
        <f t="shared" si="5"/>
        <v>B</v>
      </c>
      <c r="N50"/>
      <c r="O50"/>
    </row>
    <row r="51" spans="1:15">
      <c r="A51" s="3">
        <v>45</v>
      </c>
      <c r="B51" s="5">
        <f>INDEX(Reading!$A$8:$AA$57,MATCH(A51,Reading!$A$8:$A$57,0),14)</f>
        <v>74.909090909090921</v>
      </c>
      <c r="C51" s="5">
        <v>94.461538461538467</v>
      </c>
      <c r="D51" s="5">
        <f>INDEX(Lab!$A$9:$AB$57,MATCH(A51,Lab!$A$9:$A$57,0),28)</f>
        <v>68.490909090909085</v>
      </c>
      <c r="E51" s="5">
        <v>84.85</v>
      </c>
      <c r="F51" s="5">
        <v>60.61</v>
      </c>
      <c r="G51" s="5">
        <v>116.35</v>
      </c>
      <c r="H51" s="5">
        <v>85.11</v>
      </c>
      <c r="I51" s="4">
        <f t="shared" si="4"/>
        <v>82.673244755244752</v>
      </c>
      <c r="J51" s="3" t="str">
        <f t="shared" si="5"/>
        <v>B</v>
      </c>
      <c r="N51"/>
      <c r="O51"/>
    </row>
    <row r="52" spans="1:15">
      <c r="A52" s="3">
        <v>46</v>
      </c>
      <c r="B52" s="5">
        <f>INDEX(Reading!$A$8:$AA$57,MATCH(A52,Reading!$A$8:$A$57,0),14)</f>
        <v>100</v>
      </c>
      <c r="C52" s="5">
        <v>96.461538461538467</v>
      </c>
      <c r="D52" s="5">
        <f>INDEX(Lab!$A$9:$AB$57,MATCH(A52,Lab!$A$9:$A$57,0),28)</f>
        <v>90.436363636363637</v>
      </c>
      <c r="E52" s="5">
        <v>81.819999999999993</v>
      </c>
      <c r="F52" s="5">
        <v>93.94</v>
      </c>
      <c r="G52" s="5">
        <v>126</v>
      </c>
      <c r="H52" s="5">
        <v>82.98</v>
      </c>
      <c r="I52" s="4">
        <f t="shared" si="4"/>
        <v>95.444426573426568</v>
      </c>
      <c r="J52" s="3" t="s">
        <v>110</v>
      </c>
      <c r="N52"/>
      <c r="O52"/>
    </row>
    <row r="53" spans="1:15">
      <c r="A53" s="3">
        <v>47</v>
      </c>
      <c r="B53" s="5">
        <f>INDEX(Reading!$A$8:$AA$57,MATCH(A53,Reading!$A$8:$A$57,0),14)</f>
        <v>66.433636363636367</v>
      </c>
      <c r="C53" s="5">
        <v>55.07692307692308</v>
      </c>
      <c r="D53" s="5">
        <f>INDEX(Lab!$A$9:$AB$57,MATCH(A53,Lab!$A$9:$A$57,0),28)</f>
        <v>81.181818181818187</v>
      </c>
      <c r="E53" s="5">
        <v>63.64</v>
      </c>
      <c r="F53" s="5">
        <v>75.760000000000005</v>
      </c>
      <c r="G53" s="5">
        <v>74</v>
      </c>
      <c r="H53" s="5">
        <v>68.09</v>
      </c>
      <c r="I53" s="4">
        <f t="shared" si="4"/>
        <v>70.610919580419591</v>
      </c>
      <c r="J53" s="3" t="str">
        <f>IF(I53&gt;$K$4,"A",IF(I53&gt;$K$5,"B",IF(I53&gt;$K$6,"C",IF(I53&gt;$K$7,"D","F"))))</f>
        <v>C</v>
      </c>
      <c r="N53"/>
      <c r="O53"/>
    </row>
    <row r="54" spans="1:15">
      <c r="A54" s="3">
        <v>48</v>
      </c>
      <c r="B54" s="5">
        <f>INDEX(Reading!$A$8:$AA$57,MATCH(A54,Reading!$A$8:$A$57,0),14)</f>
        <v>90.909090909090907</v>
      </c>
      <c r="C54" s="5">
        <v>55.07692307692308</v>
      </c>
      <c r="D54" s="5">
        <f>INDEX(Lab!$A$9:$AB$57,MATCH(A54,Lab!$A$9:$A$57,0),28)</f>
        <v>84.554545454545462</v>
      </c>
      <c r="E54" s="5">
        <v>78.790000000000006</v>
      </c>
      <c r="F54" s="5">
        <v>60.61</v>
      </c>
      <c r="G54" s="5">
        <v>74</v>
      </c>
      <c r="H54" s="5">
        <v>72.34</v>
      </c>
      <c r="I54" s="4">
        <f t="shared" si="4"/>
        <v>74.370510489510494</v>
      </c>
      <c r="J54" s="3" t="s">
        <v>114</v>
      </c>
      <c r="N54"/>
      <c r="O54"/>
    </row>
    <row r="55" spans="1:15">
      <c r="A55" s="3">
        <v>49</v>
      </c>
      <c r="B55" s="5">
        <f>INDEX(Reading!$A$8:$AA$57,MATCH(A55,Reading!$A$8:$A$57,0),14)</f>
        <v>100</v>
      </c>
      <c r="C55" s="5">
        <v>86</v>
      </c>
      <c r="D55" s="5">
        <f>INDEX(Lab!$A$9:$AB$57,MATCH(A55,Lab!$A$9:$A$57,0),28)</f>
        <v>86.218181818181819</v>
      </c>
      <c r="E55" s="5">
        <v>63.64</v>
      </c>
      <c r="F55" s="5">
        <v>57.58</v>
      </c>
      <c r="G55" s="5">
        <v>59.85</v>
      </c>
      <c r="H55" s="5">
        <v>55.32</v>
      </c>
      <c r="I55" s="4">
        <f t="shared" si="4"/>
        <v>71.302136363636365</v>
      </c>
      <c r="J55" s="3" t="str">
        <f>IF(I55&gt;$K$4,"A",IF(I55&gt;$K$5,"B",IF(I55&gt;$K$6,"C",IF(I55&gt;$K$7,"D","F"))))</f>
        <v>C</v>
      </c>
      <c r="N55"/>
      <c r="O55"/>
    </row>
    <row r="56" spans="1:15">
      <c r="A56" s="3">
        <v>50</v>
      </c>
      <c r="B56" s="5">
        <f>INDEX(Reading!$A$8:$AA$57,MATCH(A56,Reading!$A$8:$A$57,0),14)</f>
        <v>90.909090909090907</v>
      </c>
      <c r="C56" s="5">
        <v>86</v>
      </c>
      <c r="D56" s="5">
        <f>INDEX(Lab!$A$9:$AB$57,MATCH(A56,Lab!$A$9:$A$57,0),28)</f>
        <v>77.763636363636365</v>
      </c>
      <c r="E56" s="5">
        <v>93.94</v>
      </c>
      <c r="F56" s="5">
        <v>84.85</v>
      </c>
      <c r="G56" s="5">
        <v>59.85</v>
      </c>
      <c r="H56" s="5">
        <v>76.599999999999994</v>
      </c>
      <c r="I56" s="4">
        <f t="shared" si="4"/>
        <v>80.529636363636357</v>
      </c>
      <c r="J56" s="3" t="str">
        <f>IF(I56&gt;$K$4,"A",IF(I56&gt;$K$5,"B",IF(I56&gt;$K$6,"C",IF(I56&gt;$K$7,"D","F"))))</f>
        <v>B</v>
      </c>
      <c r="N56"/>
      <c r="O56"/>
    </row>
  </sheetData>
  <sheetProtection selectLockedCells="1" selectUnlockedCells="1"/>
  <sortState xmlns:xlrd2="http://schemas.microsoft.com/office/spreadsheetml/2017/richdata2" ref="A9:U85">
    <sortCondition ref="I9:I85"/>
  </sortState>
  <printOptions gridLines="1"/>
  <pageMargins left="0.5" right="0.5" top="0.75" bottom="0.5" header="0.51180555555555551" footer="0.51180555555555551"/>
  <pageSetup scale="85"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56"/>
  <sheetViews>
    <sheetView zoomScaleNormal="100" workbookViewId="0">
      <pane xSplit="2" ySplit="7" topLeftCell="C8" activePane="bottomRight" state="frozen"/>
      <selection pane="topRight" activeCell="D1" sqref="D1"/>
      <selection pane="bottomLeft" activeCell="A10" sqref="A10"/>
      <selection pane="bottomRight" activeCell="B1" sqref="B1:B1048576"/>
    </sheetView>
  </sheetViews>
  <sheetFormatPr defaultColWidth="11.42578125" defaultRowHeight="12.75"/>
  <cols>
    <col min="1" max="1" width="10" style="23" bestFit="1" customWidth="1"/>
    <col min="2" max="2" width="19.140625" style="43" hidden="1" customWidth="1"/>
    <col min="3" max="13" width="8.5703125" style="32" bestFit="1" customWidth="1"/>
    <col min="14" max="14" width="6.140625" style="32" bestFit="1" customWidth="1"/>
    <col min="15" max="16384" width="11.42578125" style="32"/>
  </cols>
  <sheetData>
    <row r="1" spans="1:15" s="26" customFormat="1">
      <c r="A1" s="7" t="s">
        <v>95</v>
      </c>
      <c r="B1" s="41"/>
      <c r="C1" s="46" t="s">
        <v>90</v>
      </c>
      <c r="D1" s="45" t="s">
        <v>1</v>
      </c>
      <c r="E1" s="45" t="s">
        <v>2</v>
      </c>
      <c r="F1" s="45" t="s">
        <v>3</v>
      </c>
      <c r="G1" s="45" t="s">
        <v>91</v>
      </c>
      <c r="H1" s="45" t="s">
        <v>4</v>
      </c>
      <c r="I1" s="45" t="s">
        <v>5</v>
      </c>
      <c r="J1" s="45" t="s">
        <v>6</v>
      </c>
      <c r="K1" s="45" t="s">
        <v>92</v>
      </c>
      <c r="L1" s="45" t="s">
        <v>93</v>
      </c>
      <c r="M1" s="26" t="s">
        <v>94</v>
      </c>
      <c r="N1" s="35" t="s">
        <v>25</v>
      </c>
    </row>
    <row r="2" spans="1:15" s="28" customFormat="1">
      <c r="A2" s="23"/>
      <c r="B2" s="42"/>
      <c r="N2" s="34"/>
    </row>
    <row r="3" spans="1:15" s="28" customFormat="1">
      <c r="A3" s="30" t="s">
        <v>32</v>
      </c>
      <c r="B3" s="42"/>
      <c r="C3" s="28">
        <v>100</v>
      </c>
      <c r="D3" s="28">
        <v>100</v>
      </c>
      <c r="E3" s="28">
        <v>100</v>
      </c>
      <c r="F3" s="28">
        <v>100</v>
      </c>
      <c r="G3" s="28">
        <v>100</v>
      </c>
      <c r="H3" s="28">
        <v>100</v>
      </c>
      <c r="I3" s="28">
        <v>100</v>
      </c>
      <c r="J3" s="28">
        <v>100</v>
      </c>
      <c r="K3" s="28">
        <v>100</v>
      </c>
      <c r="L3" s="28">
        <v>100</v>
      </c>
      <c r="M3" s="28">
        <v>100</v>
      </c>
      <c r="N3" s="36">
        <f>SUM(C3:M3)</f>
        <v>1100</v>
      </c>
    </row>
    <row r="4" spans="1:15">
      <c r="A4" s="30" t="s">
        <v>34</v>
      </c>
      <c r="C4" s="5">
        <f t="shared" ref="C4:N4" si="0">MAX(C8:C56)</f>
        <v>100</v>
      </c>
      <c r="D4" s="5">
        <f t="shared" si="0"/>
        <v>100</v>
      </c>
      <c r="E4" s="5">
        <f t="shared" si="0"/>
        <v>100</v>
      </c>
      <c r="F4" s="5">
        <f t="shared" si="0"/>
        <v>100</v>
      </c>
      <c r="G4" s="5">
        <f t="shared" si="0"/>
        <v>100</v>
      </c>
      <c r="H4" s="5">
        <f t="shared" si="0"/>
        <v>100</v>
      </c>
      <c r="I4" s="5">
        <f t="shared" si="0"/>
        <v>100</v>
      </c>
      <c r="J4" s="5">
        <f t="shared" si="0"/>
        <v>100</v>
      </c>
      <c r="K4" s="5">
        <f t="shared" si="0"/>
        <v>100</v>
      </c>
      <c r="L4" s="5">
        <f t="shared" si="0"/>
        <v>100</v>
      </c>
      <c r="M4" s="5">
        <f t="shared" si="0"/>
        <v>100</v>
      </c>
      <c r="N4" s="5">
        <f t="shared" si="0"/>
        <v>100</v>
      </c>
    </row>
    <row r="5" spans="1:15">
      <c r="A5" s="30" t="s">
        <v>36</v>
      </c>
      <c r="C5" s="4">
        <f t="shared" ref="C5:N5" si="1">AVERAGE(C8:C56)</f>
        <v>95.744680851063833</v>
      </c>
      <c r="D5" s="4">
        <f t="shared" si="1"/>
        <v>97.872340425531917</v>
      </c>
      <c r="E5" s="4">
        <f t="shared" si="1"/>
        <v>97.826086956521735</v>
      </c>
      <c r="F5" s="4">
        <f t="shared" si="1"/>
        <v>92.166666666666671</v>
      </c>
      <c r="G5" s="4">
        <f t="shared" si="1"/>
        <v>97.826086956521735</v>
      </c>
      <c r="H5" s="4">
        <f t="shared" si="1"/>
        <v>85.481914893617017</v>
      </c>
      <c r="I5" s="4">
        <f t="shared" si="1"/>
        <v>85.27</v>
      </c>
      <c r="J5" s="4">
        <f t="shared" si="1"/>
        <v>95.652173913043484</v>
      </c>
      <c r="K5" s="4">
        <f t="shared" si="1"/>
        <v>97.61904761904762</v>
      </c>
      <c r="L5" s="4">
        <f t="shared" si="1"/>
        <v>94.01711111111112</v>
      </c>
      <c r="M5" s="4">
        <f t="shared" si="1"/>
        <v>100</v>
      </c>
      <c r="N5" s="4">
        <f t="shared" si="1"/>
        <v>84.810814393939424</v>
      </c>
    </row>
    <row r="6" spans="1:15">
      <c r="A6" s="29" t="s">
        <v>38</v>
      </c>
      <c r="C6" s="5">
        <f t="shared" ref="C6:N6" si="2">MIN(C8:C56)</f>
        <v>0</v>
      </c>
      <c r="D6" s="5">
        <f t="shared" si="2"/>
        <v>0</v>
      </c>
      <c r="E6" s="5">
        <f t="shared" si="2"/>
        <v>0</v>
      </c>
      <c r="F6" s="5">
        <f t="shared" si="2"/>
        <v>0</v>
      </c>
      <c r="G6" s="5">
        <f t="shared" si="2"/>
        <v>0</v>
      </c>
      <c r="H6" s="5">
        <f t="shared" si="2"/>
        <v>0</v>
      </c>
      <c r="I6" s="5">
        <f t="shared" si="2"/>
        <v>0</v>
      </c>
      <c r="J6" s="5">
        <f t="shared" si="2"/>
        <v>0</v>
      </c>
      <c r="K6" s="5">
        <f t="shared" si="2"/>
        <v>0</v>
      </c>
      <c r="L6" s="5">
        <f t="shared" si="2"/>
        <v>0</v>
      </c>
      <c r="M6" s="5">
        <f t="shared" si="2"/>
        <v>100</v>
      </c>
      <c r="N6" s="5">
        <f t="shared" si="2"/>
        <v>12.587272727272728</v>
      </c>
    </row>
    <row r="7" spans="1:15">
      <c r="B7" s="20"/>
      <c r="C7" s="33"/>
      <c r="E7" s="39"/>
      <c r="K7" s="40"/>
      <c r="N7" s="34"/>
    </row>
    <row r="8" spans="1:15">
      <c r="A8" s="23">
        <v>1</v>
      </c>
      <c r="C8" s="44">
        <v>100</v>
      </c>
      <c r="D8" s="44">
        <v>100</v>
      </c>
      <c r="E8" s="44">
        <v>100</v>
      </c>
      <c r="F8" s="44">
        <v>100</v>
      </c>
      <c r="G8" s="44">
        <v>100</v>
      </c>
      <c r="H8" s="44">
        <v>100</v>
      </c>
      <c r="I8" s="44">
        <v>100</v>
      </c>
      <c r="J8" s="44">
        <v>100</v>
      </c>
      <c r="K8" s="44">
        <v>100</v>
      </c>
      <c r="L8" s="44">
        <v>100</v>
      </c>
      <c r="M8" s="44"/>
      <c r="N8" s="47">
        <f t="shared" ref="N8:N55" si="3">SUM(C8:M8)/$N$3*100</f>
        <v>90.909090909090907</v>
      </c>
      <c r="O8" s="43"/>
    </row>
    <row r="9" spans="1:15">
      <c r="A9" s="23">
        <v>2</v>
      </c>
      <c r="C9" s="44">
        <v>100</v>
      </c>
      <c r="D9" s="44">
        <v>100</v>
      </c>
      <c r="E9" s="44">
        <v>100</v>
      </c>
      <c r="F9" s="44">
        <v>100</v>
      </c>
      <c r="G9" s="44">
        <v>100</v>
      </c>
      <c r="H9" s="44">
        <v>100</v>
      </c>
      <c r="I9" s="44">
        <v>100</v>
      </c>
      <c r="J9" s="44">
        <v>100</v>
      </c>
      <c r="K9" s="44">
        <v>100</v>
      </c>
      <c r="L9" s="44">
        <v>100</v>
      </c>
      <c r="M9" s="44"/>
      <c r="N9" s="47">
        <f t="shared" si="3"/>
        <v>90.909090909090907</v>
      </c>
      <c r="O9" s="43"/>
    </row>
    <row r="10" spans="1:15">
      <c r="A10" s="23">
        <v>3</v>
      </c>
      <c r="C10" s="44">
        <v>100</v>
      </c>
      <c r="D10" s="44">
        <v>100</v>
      </c>
      <c r="E10" s="44">
        <v>100</v>
      </c>
      <c r="F10" s="44">
        <v>100</v>
      </c>
      <c r="G10" s="44">
        <v>100</v>
      </c>
      <c r="H10" s="44">
        <v>100</v>
      </c>
      <c r="I10" s="44">
        <v>0</v>
      </c>
      <c r="J10" s="44">
        <v>100</v>
      </c>
      <c r="K10" s="44"/>
      <c r="L10" s="44">
        <v>100</v>
      </c>
      <c r="M10" s="44"/>
      <c r="N10" s="47">
        <f t="shared" si="3"/>
        <v>72.727272727272734</v>
      </c>
      <c r="O10" s="43"/>
    </row>
    <row r="11" spans="1:15">
      <c r="A11" s="23">
        <v>5</v>
      </c>
      <c r="C11" s="44">
        <v>100</v>
      </c>
      <c r="D11" s="44"/>
      <c r="E11" s="44">
        <v>100</v>
      </c>
      <c r="F11" s="44">
        <v>100</v>
      </c>
      <c r="G11" s="44">
        <v>100</v>
      </c>
      <c r="H11" s="44">
        <v>0</v>
      </c>
      <c r="I11" s="44">
        <v>100</v>
      </c>
      <c r="J11" s="44">
        <v>100</v>
      </c>
      <c r="K11" s="44">
        <v>100</v>
      </c>
      <c r="L11" s="44">
        <v>100</v>
      </c>
      <c r="M11" s="44"/>
      <c r="N11" s="47">
        <f t="shared" si="3"/>
        <v>72.727272727272734</v>
      </c>
      <c r="O11" s="43"/>
    </row>
    <row r="12" spans="1:15">
      <c r="A12" s="23">
        <v>6</v>
      </c>
      <c r="C12" s="44">
        <v>100</v>
      </c>
      <c r="D12" s="44">
        <v>100</v>
      </c>
      <c r="E12" s="44">
        <v>100</v>
      </c>
      <c r="F12" s="44">
        <v>64</v>
      </c>
      <c r="G12" s="44">
        <v>0</v>
      </c>
      <c r="H12" s="44">
        <v>0</v>
      </c>
      <c r="I12" s="44">
        <v>0</v>
      </c>
      <c r="J12" s="44">
        <v>0</v>
      </c>
      <c r="K12" s="44">
        <v>100</v>
      </c>
      <c r="L12" s="44"/>
      <c r="M12" s="44"/>
      <c r="N12" s="47">
        <f t="shared" si="3"/>
        <v>42.18181818181818</v>
      </c>
      <c r="O12" s="43"/>
    </row>
    <row r="13" spans="1:15">
      <c r="A13" s="23">
        <v>7</v>
      </c>
      <c r="C13" s="44">
        <v>100</v>
      </c>
      <c r="D13" s="44">
        <v>0</v>
      </c>
      <c r="E13" s="44"/>
      <c r="F13" s="44">
        <v>100</v>
      </c>
      <c r="G13" s="44">
        <v>100</v>
      </c>
      <c r="H13" s="44">
        <v>100</v>
      </c>
      <c r="I13" s="44">
        <v>0</v>
      </c>
      <c r="J13" s="44">
        <v>100</v>
      </c>
      <c r="K13" s="44">
        <v>100</v>
      </c>
      <c r="L13" s="44">
        <v>100</v>
      </c>
      <c r="M13" s="44">
        <v>100</v>
      </c>
      <c r="N13" s="47">
        <f t="shared" si="3"/>
        <v>72.727272727272734</v>
      </c>
      <c r="O13" s="43"/>
    </row>
    <row r="14" spans="1:15">
      <c r="A14" s="23">
        <v>8</v>
      </c>
      <c r="C14" s="44">
        <v>100</v>
      </c>
      <c r="D14" s="44">
        <v>100</v>
      </c>
      <c r="E14" s="44">
        <v>100</v>
      </c>
      <c r="F14" s="44">
        <v>100</v>
      </c>
      <c r="G14" s="44">
        <v>100</v>
      </c>
      <c r="H14" s="44">
        <v>100</v>
      </c>
      <c r="I14" s="44">
        <v>100</v>
      </c>
      <c r="J14" s="44">
        <v>100</v>
      </c>
      <c r="K14" s="44">
        <v>100</v>
      </c>
      <c r="L14" s="44">
        <v>100</v>
      </c>
      <c r="M14" s="44"/>
      <c r="N14" s="47">
        <f t="shared" si="3"/>
        <v>90.909090909090907</v>
      </c>
      <c r="O14" s="43"/>
    </row>
    <row r="15" spans="1:15">
      <c r="A15" s="23">
        <v>9</v>
      </c>
      <c r="C15" s="44">
        <v>100</v>
      </c>
      <c r="D15" s="44">
        <v>100</v>
      </c>
      <c r="E15" s="44">
        <v>100</v>
      </c>
      <c r="F15" s="44">
        <v>100</v>
      </c>
      <c r="G15" s="44">
        <v>100</v>
      </c>
      <c r="H15" s="44">
        <v>100</v>
      </c>
      <c r="I15" s="44">
        <v>100</v>
      </c>
      <c r="J15" s="44">
        <v>100</v>
      </c>
      <c r="K15" s="44">
        <v>100</v>
      </c>
      <c r="L15" s="44">
        <v>100</v>
      </c>
      <c r="M15" s="44"/>
      <c r="N15" s="47">
        <f t="shared" si="3"/>
        <v>90.909090909090907</v>
      </c>
      <c r="O15" s="43"/>
    </row>
    <row r="16" spans="1:15">
      <c r="A16" s="23">
        <v>10</v>
      </c>
      <c r="C16" s="44">
        <v>100</v>
      </c>
      <c r="D16" s="44">
        <v>100</v>
      </c>
      <c r="E16" s="44">
        <v>100</v>
      </c>
      <c r="F16" s="44">
        <v>100</v>
      </c>
      <c r="G16" s="44">
        <v>100</v>
      </c>
      <c r="H16" s="44"/>
      <c r="I16" s="44">
        <v>100</v>
      </c>
      <c r="J16" s="44">
        <v>100</v>
      </c>
      <c r="K16" s="44">
        <v>100</v>
      </c>
      <c r="L16" s="44">
        <v>100</v>
      </c>
      <c r="M16" s="44">
        <v>100</v>
      </c>
      <c r="N16" s="47">
        <f t="shared" si="3"/>
        <v>90.909090909090907</v>
      </c>
      <c r="O16" s="43"/>
    </row>
    <row r="17" spans="1:15">
      <c r="A17" s="23">
        <v>11</v>
      </c>
      <c r="C17" s="44">
        <v>100</v>
      </c>
      <c r="D17" s="44">
        <v>100</v>
      </c>
      <c r="E17" s="44">
        <v>100</v>
      </c>
      <c r="F17" s="44">
        <v>100</v>
      </c>
      <c r="G17" s="44">
        <v>100</v>
      </c>
      <c r="H17" s="44">
        <v>100</v>
      </c>
      <c r="I17" s="44">
        <v>100</v>
      </c>
      <c r="J17" s="44">
        <v>100</v>
      </c>
      <c r="K17" s="44">
        <v>100</v>
      </c>
      <c r="L17" s="44">
        <v>100</v>
      </c>
      <c r="M17" s="44"/>
      <c r="N17" s="47">
        <f t="shared" si="3"/>
        <v>90.909090909090907</v>
      </c>
      <c r="O17" s="43"/>
    </row>
    <row r="18" spans="1:15">
      <c r="A18" s="23">
        <v>12</v>
      </c>
      <c r="C18" s="44">
        <v>100</v>
      </c>
      <c r="D18" s="44">
        <v>100</v>
      </c>
      <c r="E18" s="44">
        <v>100</v>
      </c>
      <c r="F18" s="44">
        <v>100</v>
      </c>
      <c r="G18" s="44">
        <v>100</v>
      </c>
      <c r="H18" s="44">
        <v>100</v>
      </c>
      <c r="I18" s="44">
        <v>100</v>
      </c>
      <c r="J18" s="44">
        <v>100</v>
      </c>
      <c r="K18" s="44"/>
      <c r="L18" s="44">
        <v>100</v>
      </c>
      <c r="M18" s="44"/>
      <c r="N18" s="47">
        <f t="shared" si="3"/>
        <v>81.818181818181827</v>
      </c>
      <c r="O18" s="43"/>
    </row>
    <row r="19" spans="1:15">
      <c r="A19" s="23">
        <v>13</v>
      </c>
      <c r="C19" s="44">
        <v>100</v>
      </c>
      <c r="D19" s="44">
        <v>100</v>
      </c>
      <c r="E19" s="44">
        <v>100</v>
      </c>
      <c r="F19" s="44">
        <v>100</v>
      </c>
      <c r="G19" s="44">
        <v>100</v>
      </c>
      <c r="H19" s="44">
        <v>100</v>
      </c>
      <c r="I19" s="44">
        <v>100</v>
      </c>
      <c r="J19" s="44">
        <v>100</v>
      </c>
      <c r="K19" s="44">
        <v>100</v>
      </c>
      <c r="L19" s="44">
        <v>100</v>
      </c>
      <c r="M19" s="44">
        <v>100</v>
      </c>
      <c r="N19" s="47">
        <f t="shared" si="3"/>
        <v>100</v>
      </c>
      <c r="O19" s="43"/>
    </row>
    <row r="20" spans="1:15">
      <c r="A20" s="23">
        <v>14</v>
      </c>
      <c r="C20" s="44">
        <v>100</v>
      </c>
      <c r="D20" s="44">
        <v>100</v>
      </c>
      <c r="E20" s="44">
        <v>100</v>
      </c>
      <c r="F20" s="44">
        <v>100</v>
      </c>
      <c r="G20" s="44">
        <v>100</v>
      </c>
      <c r="H20" s="44">
        <v>17.649999999999999</v>
      </c>
      <c r="I20" s="44">
        <v>100</v>
      </c>
      <c r="J20" s="44">
        <v>100</v>
      </c>
      <c r="K20" s="44">
        <v>100</v>
      </c>
      <c r="L20" s="44">
        <v>100</v>
      </c>
      <c r="M20" s="44"/>
      <c r="N20" s="47">
        <f t="shared" si="3"/>
        <v>83.422727272727272</v>
      </c>
      <c r="O20" s="43"/>
    </row>
    <row r="21" spans="1:15">
      <c r="A21" s="23">
        <v>15</v>
      </c>
      <c r="C21" s="44">
        <v>100</v>
      </c>
      <c r="D21" s="44">
        <v>100</v>
      </c>
      <c r="E21" s="44">
        <v>100</v>
      </c>
      <c r="F21" s="44">
        <v>100</v>
      </c>
      <c r="G21" s="44"/>
      <c r="H21" s="44">
        <v>100</v>
      </c>
      <c r="I21" s="44">
        <v>100</v>
      </c>
      <c r="J21" s="44">
        <v>100</v>
      </c>
      <c r="K21" s="44">
        <v>100</v>
      </c>
      <c r="L21" s="44">
        <v>100</v>
      </c>
      <c r="M21" s="44">
        <v>100</v>
      </c>
      <c r="N21" s="47">
        <f t="shared" si="3"/>
        <v>90.909090909090907</v>
      </c>
      <c r="O21" s="43"/>
    </row>
    <row r="22" spans="1:15">
      <c r="A22" s="23">
        <v>16</v>
      </c>
      <c r="C22" s="44">
        <v>100</v>
      </c>
      <c r="D22" s="44">
        <v>100</v>
      </c>
      <c r="E22" s="44">
        <v>100</v>
      </c>
      <c r="F22" s="44">
        <v>100</v>
      </c>
      <c r="G22" s="44">
        <v>100</v>
      </c>
      <c r="H22" s="44">
        <v>0</v>
      </c>
      <c r="I22" s="44">
        <v>100</v>
      </c>
      <c r="J22" s="44">
        <v>100</v>
      </c>
      <c r="K22" s="44"/>
      <c r="L22" s="44"/>
      <c r="M22" s="44"/>
      <c r="N22" s="47">
        <f t="shared" si="3"/>
        <v>63.636363636363633</v>
      </c>
      <c r="O22" s="43"/>
    </row>
    <row r="23" spans="1:15">
      <c r="A23" s="23">
        <v>17</v>
      </c>
      <c r="C23" s="44">
        <v>100</v>
      </c>
      <c r="D23" s="44">
        <v>100</v>
      </c>
      <c r="E23" s="44">
        <v>0</v>
      </c>
      <c r="F23" s="44">
        <v>100</v>
      </c>
      <c r="G23" s="44">
        <v>100</v>
      </c>
      <c r="H23" s="44">
        <v>100</v>
      </c>
      <c r="I23" s="44">
        <v>100</v>
      </c>
      <c r="J23" s="44">
        <v>100</v>
      </c>
      <c r="K23" s="44">
        <v>100</v>
      </c>
      <c r="L23" s="44">
        <v>100</v>
      </c>
      <c r="M23" s="44"/>
      <c r="N23" s="47">
        <f t="shared" si="3"/>
        <v>81.818181818181827</v>
      </c>
      <c r="O23" s="43"/>
    </row>
    <row r="24" spans="1:15">
      <c r="A24" s="23">
        <v>19</v>
      </c>
      <c r="C24" s="44">
        <v>100</v>
      </c>
      <c r="D24" s="44">
        <v>100</v>
      </c>
      <c r="E24" s="44">
        <v>100</v>
      </c>
      <c r="F24" s="44">
        <v>100</v>
      </c>
      <c r="G24" s="44">
        <v>100</v>
      </c>
      <c r="H24" s="44">
        <v>100</v>
      </c>
      <c r="I24" s="44">
        <v>100</v>
      </c>
      <c r="J24" s="44">
        <v>100</v>
      </c>
      <c r="K24" s="44">
        <v>100</v>
      </c>
      <c r="L24" s="44">
        <v>100</v>
      </c>
      <c r="M24" s="44"/>
      <c r="N24" s="47">
        <f t="shared" si="3"/>
        <v>90.909090909090907</v>
      </c>
      <c r="O24" s="43"/>
    </row>
    <row r="25" spans="1:15">
      <c r="A25" s="23">
        <v>20</v>
      </c>
      <c r="C25" s="44">
        <v>100</v>
      </c>
      <c r="D25" s="44">
        <v>100</v>
      </c>
      <c r="E25" s="44">
        <v>100</v>
      </c>
      <c r="F25" s="44">
        <v>100</v>
      </c>
      <c r="G25" s="44">
        <v>100</v>
      </c>
      <c r="H25" s="44">
        <v>100</v>
      </c>
      <c r="I25" s="44">
        <v>100</v>
      </c>
      <c r="J25" s="44">
        <v>100</v>
      </c>
      <c r="K25" s="44">
        <v>100</v>
      </c>
      <c r="L25" s="44">
        <v>100</v>
      </c>
      <c r="M25" s="44">
        <v>100</v>
      </c>
      <c r="N25" s="47">
        <f t="shared" si="3"/>
        <v>100</v>
      </c>
      <c r="O25" s="43"/>
    </row>
    <row r="26" spans="1:15">
      <c r="A26" s="23">
        <v>21</v>
      </c>
      <c r="C26" s="44">
        <v>100</v>
      </c>
      <c r="D26" s="44">
        <v>100</v>
      </c>
      <c r="E26" s="44">
        <v>100</v>
      </c>
      <c r="F26" s="44">
        <v>0</v>
      </c>
      <c r="G26" s="44">
        <v>100</v>
      </c>
      <c r="H26" s="44">
        <v>100</v>
      </c>
      <c r="I26" s="44">
        <v>100</v>
      </c>
      <c r="J26" s="44">
        <v>100</v>
      </c>
      <c r="K26" s="44">
        <v>100</v>
      </c>
      <c r="L26" s="44">
        <v>100</v>
      </c>
      <c r="M26" s="44"/>
      <c r="N26" s="47">
        <f t="shared" si="3"/>
        <v>81.818181818181827</v>
      </c>
      <c r="O26" s="43"/>
    </row>
    <row r="27" spans="1:15">
      <c r="A27" s="23">
        <v>22</v>
      </c>
      <c r="C27" s="44">
        <v>100</v>
      </c>
      <c r="D27" s="44">
        <v>100</v>
      </c>
      <c r="E27" s="44">
        <v>100</v>
      </c>
      <c r="F27" s="44">
        <v>100</v>
      </c>
      <c r="G27" s="44">
        <v>100</v>
      </c>
      <c r="H27" s="44">
        <v>0</v>
      </c>
      <c r="I27" s="44">
        <v>0</v>
      </c>
      <c r="J27" s="44">
        <v>0</v>
      </c>
      <c r="K27" s="44">
        <v>100</v>
      </c>
      <c r="L27" s="44">
        <v>100</v>
      </c>
      <c r="M27" s="44">
        <v>100</v>
      </c>
      <c r="N27" s="47">
        <f t="shared" si="3"/>
        <v>72.727272727272734</v>
      </c>
      <c r="O27" s="43"/>
    </row>
    <row r="28" spans="1:15">
      <c r="A28" s="23">
        <v>23</v>
      </c>
      <c r="C28" s="44">
        <v>100</v>
      </c>
      <c r="D28" s="44">
        <v>100</v>
      </c>
      <c r="E28" s="44">
        <v>100</v>
      </c>
      <c r="F28" s="44">
        <v>100</v>
      </c>
      <c r="G28" s="44">
        <v>100</v>
      </c>
      <c r="H28" s="44">
        <v>100</v>
      </c>
      <c r="I28" s="44">
        <v>100</v>
      </c>
      <c r="J28" s="44">
        <v>100</v>
      </c>
      <c r="K28" s="44">
        <v>100</v>
      </c>
      <c r="L28" s="44">
        <v>100</v>
      </c>
      <c r="M28" s="44">
        <v>100</v>
      </c>
      <c r="N28" s="47">
        <f t="shared" si="3"/>
        <v>100</v>
      </c>
      <c r="O28" s="43"/>
    </row>
    <row r="29" spans="1:15">
      <c r="A29" s="23">
        <v>24</v>
      </c>
      <c r="C29" s="44">
        <v>100</v>
      </c>
      <c r="D29" s="44">
        <v>100</v>
      </c>
      <c r="E29" s="44">
        <v>100</v>
      </c>
      <c r="F29" s="44">
        <v>100</v>
      </c>
      <c r="G29" s="44">
        <v>100</v>
      </c>
      <c r="H29" s="44">
        <v>100</v>
      </c>
      <c r="I29" s="44">
        <v>100</v>
      </c>
      <c r="J29" s="44">
        <v>100</v>
      </c>
      <c r="K29" s="44">
        <v>100</v>
      </c>
      <c r="L29" s="44">
        <v>100</v>
      </c>
      <c r="M29" s="44">
        <v>100</v>
      </c>
      <c r="N29" s="47">
        <f t="shared" si="3"/>
        <v>100</v>
      </c>
      <c r="O29" s="43"/>
    </row>
    <row r="30" spans="1:15">
      <c r="A30" s="23">
        <v>25</v>
      </c>
      <c r="C30" s="44">
        <v>100</v>
      </c>
      <c r="D30" s="44">
        <v>100</v>
      </c>
      <c r="E30" s="44">
        <v>100</v>
      </c>
      <c r="F30" s="44">
        <v>100</v>
      </c>
      <c r="G30" s="44">
        <v>100</v>
      </c>
      <c r="H30" s="44">
        <v>100</v>
      </c>
      <c r="I30" s="44"/>
      <c r="J30" s="44">
        <v>100</v>
      </c>
      <c r="K30" s="44"/>
      <c r="L30" s="44">
        <v>100</v>
      </c>
      <c r="M30" s="44"/>
      <c r="N30" s="47">
        <f t="shared" si="3"/>
        <v>72.727272727272734</v>
      </c>
      <c r="O30" s="43"/>
    </row>
    <row r="31" spans="1:15">
      <c r="A31" s="23">
        <v>26</v>
      </c>
      <c r="C31" s="44">
        <v>0</v>
      </c>
      <c r="D31" s="44">
        <v>100</v>
      </c>
      <c r="E31" s="44">
        <v>100</v>
      </c>
      <c r="F31" s="44">
        <v>36</v>
      </c>
      <c r="G31" s="44">
        <v>100</v>
      </c>
      <c r="H31" s="44">
        <v>100</v>
      </c>
      <c r="I31" s="44">
        <v>100</v>
      </c>
      <c r="J31" s="44">
        <v>100</v>
      </c>
      <c r="K31" s="44"/>
      <c r="L31" s="44">
        <v>100</v>
      </c>
      <c r="M31" s="44"/>
      <c r="N31" s="47">
        <f t="shared" si="3"/>
        <v>66.909090909090907</v>
      </c>
      <c r="O31" s="43"/>
    </row>
    <row r="32" spans="1:15">
      <c r="A32" s="23">
        <v>27</v>
      </c>
      <c r="C32" s="44">
        <v>100</v>
      </c>
      <c r="D32" s="44">
        <v>100</v>
      </c>
      <c r="E32" s="44">
        <v>100</v>
      </c>
      <c r="F32" s="44">
        <v>100</v>
      </c>
      <c r="G32" s="44">
        <v>100</v>
      </c>
      <c r="H32" s="44">
        <v>100</v>
      </c>
      <c r="I32" s="44">
        <v>100</v>
      </c>
      <c r="J32" s="44">
        <v>100</v>
      </c>
      <c r="K32" s="44">
        <v>100</v>
      </c>
      <c r="L32" s="44">
        <v>100</v>
      </c>
      <c r="M32" s="44"/>
      <c r="N32" s="47">
        <f t="shared" si="3"/>
        <v>90.909090909090907</v>
      </c>
      <c r="O32" s="43"/>
    </row>
    <row r="33" spans="1:15">
      <c r="A33" s="23">
        <v>28</v>
      </c>
      <c r="C33" s="44">
        <v>100</v>
      </c>
      <c r="D33" s="44">
        <v>100</v>
      </c>
      <c r="E33" s="44">
        <v>100</v>
      </c>
      <c r="F33" s="44">
        <v>100</v>
      </c>
      <c r="G33" s="44">
        <v>100</v>
      </c>
      <c r="H33" s="44">
        <v>100</v>
      </c>
      <c r="I33" s="44">
        <v>100</v>
      </c>
      <c r="J33" s="44">
        <v>100</v>
      </c>
      <c r="K33" s="44">
        <v>100</v>
      </c>
      <c r="L33" s="44">
        <v>100</v>
      </c>
      <c r="M33" s="44"/>
      <c r="N33" s="47">
        <f t="shared" si="3"/>
        <v>90.909090909090907</v>
      </c>
      <c r="O33" s="43"/>
    </row>
    <row r="34" spans="1:15">
      <c r="A34" s="23">
        <v>29</v>
      </c>
      <c r="C34" s="44">
        <v>100</v>
      </c>
      <c r="D34" s="44">
        <v>100</v>
      </c>
      <c r="E34" s="44">
        <v>100</v>
      </c>
      <c r="F34" s="44">
        <v>100</v>
      </c>
      <c r="G34" s="44">
        <v>100</v>
      </c>
      <c r="H34" s="44">
        <v>100</v>
      </c>
      <c r="I34" s="44">
        <v>100</v>
      </c>
      <c r="J34" s="44">
        <v>100</v>
      </c>
      <c r="K34" s="44">
        <v>100</v>
      </c>
      <c r="L34" s="44">
        <v>100</v>
      </c>
      <c r="M34" s="44"/>
      <c r="N34" s="47">
        <f t="shared" si="3"/>
        <v>90.909090909090907</v>
      </c>
      <c r="O34" s="43"/>
    </row>
    <row r="35" spans="1:15">
      <c r="A35" s="23">
        <v>30</v>
      </c>
      <c r="C35" s="44">
        <v>0</v>
      </c>
      <c r="D35" s="44">
        <v>100</v>
      </c>
      <c r="E35" s="44"/>
      <c r="F35" s="44">
        <v>0</v>
      </c>
      <c r="G35" s="44"/>
      <c r="H35" s="44">
        <v>0</v>
      </c>
      <c r="I35" s="44">
        <v>38.46</v>
      </c>
      <c r="J35" s="44"/>
      <c r="K35" s="44"/>
      <c r="L35" s="44">
        <v>0</v>
      </c>
      <c r="M35" s="44"/>
      <c r="N35" s="47">
        <f t="shared" si="3"/>
        <v>12.587272727272728</v>
      </c>
      <c r="O35" s="43"/>
    </row>
    <row r="36" spans="1:15">
      <c r="A36" s="23">
        <v>31</v>
      </c>
      <c r="C36" s="44">
        <v>100</v>
      </c>
      <c r="D36" s="44">
        <v>100</v>
      </c>
      <c r="E36" s="44">
        <v>100</v>
      </c>
      <c r="F36" s="44">
        <v>100</v>
      </c>
      <c r="G36" s="44">
        <v>100</v>
      </c>
      <c r="H36" s="44">
        <v>100</v>
      </c>
      <c r="I36" s="44">
        <v>0</v>
      </c>
      <c r="J36" s="44">
        <v>100</v>
      </c>
      <c r="K36" s="44">
        <v>100</v>
      </c>
      <c r="L36" s="44">
        <v>100</v>
      </c>
      <c r="M36" s="44">
        <v>100</v>
      </c>
      <c r="N36" s="47">
        <f t="shared" si="3"/>
        <v>90.909090909090907</v>
      </c>
      <c r="O36" s="43"/>
    </row>
    <row r="37" spans="1:15">
      <c r="A37" s="23">
        <v>32</v>
      </c>
      <c r="C37" s="44">
        <v>100</v>
      </c>
      <c r="D37" s="44">
        <v>100</v>
      </c>
      <c r="E37" s="44">
        <v>100</v>
      </c>
      <c r="F37" s="44">
        <v>100</v>
      </c>
      <c r="G37" s="44">
        <v>100</v>
      </c>
      <c r="H37" s="44">
        <v>100</v>
      </c>
      <c r="I37" s="44">
        <v>100</v>
      </c>
      <c r="J37" s="44">
        <v>100</v>
      </c>
      <c r="K37" s="44">
        <v>100</v>
      </c>
      <c r="L37" s="44">
        <v>100</v>
      </c>
      <c r="M37" s="44"/>
      <c r="N37" s="47">
        <f t="shared" si="3"/>
        <v>90.909090909090907</v>
      </c>
      <c r="O37" s="43"/>
    </row>
    <row r="38" spans="1:15">
      <c r="A38" s="23">
        <v>33</v>
      </c>
      <c r="C38" s="44">
        <v>100</v>
      </c>
      <c r="D38" s="44">
        <v>100</v>
      </c>
      <c r="E38" s="44">
        <v>100</v>
      </c>
      <c r="F38" s="44">
        <v>100</v>
      </c>
      <c r="G38" s="44">
        <v>100</v>
      </c>
      <c r="H38" s="44">
        <v>100</v>
      </c>
      <c r="I38" s="44">
        <v>100</v>
      </c>
      <c r="J38" s="44"/>
      <c r="K38" s="44">
        <v>100</v>
      </c>
      <c r="L38" s="44">
        <v>100</v>
      </c>
      <c r="M38" s="44"/>
      <c r="N38" s="47">
        <f t="shared" si="3"/>
        <v>81.818181818181827</v>
      </c>
      <c r="O38" s="43"/>
    </row>
    <row r="39" spans="1:15">
      <c r="A39" s="23">
        <v>34</v>
      </c>
      <c r="C39" s="44">
        <v>100</v>
      </c>
      <c r="D39" s="44">
        <v>100</v>
      </c>
      <c r="E39" s="44">
        <v>100</v>
      </c>
      <c r="F39" s="44">
        <v>100</v>
      </c>
      <c r="G39" s="44">
        <v>100</v>
      </c>
      <c r="H39" s="44">
        <v>0</v>
      </c>
      <c r="I39" s="44">
        <v>100</v>
      </c>
      <c r="J39" s="44">
        <v>100</v>
      </c>
      <c r="K39" s="44">
        <v>100</v>
      </c>
      <c r="L39" s="44"/>
      <c r="M39" s="44"/>
      <c r="N39" s="47">
        <f t="shared" si="3"/>
        <v>72.727272727272734</v>
      </c>
      <c r="O39" s="43"/>
    </row>
    <row r="40" spans="1:15">
      <c r="A40" s="23">
        <v>35</v>
      </c>
      <c r="C40" s="44">
        <v>100</v>
      </c>
      <c r="D40" s="44">
        <v>100</v>
      </c>
      <c r="E40" s="44">
        <v>100</v>
      </c>
      <c r="F40" s="44">
        <v>100</v>
      </c>
      <c r="G40" s="44">
        <v>100</v>
      </c>
      <c r="H40" s="44">
        <v>100</v>
      </c>
      <c r="I40" s="44">
        <v>100</v>
      </c>
      <c r="J40" s="44">
        <v>100</v>
      </c>
      <c r="K40" s="44">
        <v>100</v>
      </c>
      <c r="L40" s="44">
        <v>100</v>
      </c>
      <c r="M40" s="44">
        <v>100</v>
      </c>
      <c r="N40" s="47">
        <f t="shared" si="3"/>
        <v>100</v>
      </c>
      <c r="O40" s="43"/>
    </row>
    <row r="41" spans="1:15">
      <c r="A41" s="23">
        <v>36</v>
      </c>
      <c r="C41" s="44">
        <v>100</v>
      </c>
      <c r="D41" s="44">
        <v>100</v>
      </c>
      <c r="E41" s="44">
        <v>100</v>
      </c>
      <c r="F41" s="44">
        <v>100</v>
      </c>
      <c r="G41" s="44">
        <v>100</v>
      </c>
      <c r="H41" s="44">
        <v>100</v>
      </c>
      <c r="I41" s="44">
        <v>100</v>
      </c>
      <c r="J41" s="44">
        <v>100</v>
      </c>
      <c r="K41" s="44">
        <v>100</v>
      </c>
      <c r="L41" s="44">
        <v>100</v>
      </c>
      <c r="M41" s="44">
        <v>100</v>
      </c>
      <c r="N41" s="47">
        <f t="shared" si="3"/>
        <v>100</v>
      </c>
      <c r="O41" s="43"/>
    </row>
    <row r="42" spans="1:15">
      <c r="A42" s="23">
        <v>37</v>
      </c>
      <c r="C42" s="44">
        <v>100</v>
      </c>
      <c r="D42" s="44">
        <v>100</v>
      </c>
      <c r="E42" s="44">
        <v>100</v>
      </c>
      <c r="F42" s="44">
        <v>100</v>
      </c>
      <c r="G42" s="44">
        <v>100</v>
      </c>
      <c r="H42" s="44">
        <v>100</v>
      </c>
      <c r="I42" s="44">
        <v>100</v>
      </c>
      <c r="J42" s="44">
        <v>100</v>
      </c>
      <c r="K42" s="44">
        <v>100</v>
      </c>
      <c r="L42" s="44">
        <v>100</v>
      </c>
      <c r="M42" s="44"/>
      <c r="N42" s="47">
        <f t="shared" si="3"/>
        <v>90.909090909090907</v>
      </c>
      <c r="O42" s="43"/>
    </row>
    <row r="43" spans="1:15">
      <c r="A43" s="23">
        <v>38</v>
      </c>
      <c r="C43" s="44">
        <v>100</v>
      </c>
      <c r="D43" s="44">
        <v>100</v>
      </c>
      <c r="E43" s="44">
        <v>100</v>
      </c>
      <c r="F43" s="44">
        <v>100</v>
      </c>
      <c r="G43" s="44">
        <v>100</v>
      </c>
      <c r="H43" s="44">
        <v>100</v>
      </c>
      <c r="I43" s="44">
        <v>100</v>
      </c>
      <c r="J43" s="44">
        <v>100</v>
      </c>
      <c r="K43" s="44">
        <v>0</v>
      </c>
      <c r="L43" s="44">
        <v>100</v>
      </c>
      <c r="M43" s="44">
        <v>100</v>
      </c>
      <c r="N43" s="47">
        <f t="shared" si="3"/>
        <v>90.909090909090907</v>
      </c>
      <c r="O43" s="43"/>
    </row>
    <row r="44" spans="1:15">
      <c r="A44" s="23">
        <v>39</v>
      </c>
      <c r="C44" s="44">
        <v>100</v>
      </c>
      <c r="D44" s="44">
        <v>100</v>
      </c>
      <c r="E44" s="44">
        <v>100</v>
      </c>
      <c r="F44" s="44">
        <v>100</v>
      </c>
      <c r="G44" s="44">
        <v>100</v>
      </c>
      <c r="H44" s="44">
        <v>100</v>
      </c>
      <c r="I44" s="44">
        <v>100</v>
      </c>
      <c r="J44" s="44">
        <v>100</v>
      </c>
      <c r="K44" s="44">
        <v>100</v>
      </c>
      <c r="L44" s="44">
        <v>100</v>
      </c>
      <c r="M44" s="44"/>
      <c r="N44" s="47">
        <f t="shared" si="3"/>
        <v>90.909090909090907</v>
      </c>
      <c r="O44" s="43"/>
    </row>
    <row r="45" spans="1:15">
      <c r="A45" s="23">
        <v>40</v>
      </c>
      <c r="C45" s="44">
        <v>100</v>
      </c>
      <c r="D45" s="44">
        <v>100</v>
      </c>
      <c r="E45" s="44">
        <v>100</v>
      </c>
      <c r="F45" s="44">
        <v>100</v>
      </c>
      <c r="G45" s="44">
        <v>100</v>
      </c>
      <c r="H45" s="44">
        <v>100</v>
      </c>
      <c r="I45" s="44">
        <v>100</v>
      </c>
      <c r="J45" s="44">
        <v>100</v>
      </c>
      <c r="K45" s="44">
        <v>100</v>
      </c>
      <c r="L45" s="44">
        <v>100</v>
      </c>
      <c r="M45" s="44">
        <v>100</v>
      </c>
      <c r="N45" s="47">
        <f t="shared" si="3"/>
        <v>100</v>
      </c>
      <c r="O45" s="43"/>
    </row>
    <row r="46" spans="1:15">
      <c r="A46" s="23">
        <v>41</v>
      </c>
      <c r="C46" s="44">
        <v>100</v>
      </c>
      <c r="D46" s="44">
        <v>100</v>
      </c>
      <c r="E46" s="44">
        <v>100</v>
      </c>
      <c r="F46" s="44">
        <v>100</v>
      </c>
      <c r="G46" s="44">
        <v>100</v>
      </c>
      <c r="H46" s="44">
        <v>100</v>
      </c>
      <c r="I46" s="44">
        <v>69.23</v>
      </c>
      <c r="J46" s="44">
        <v>100</v>
      </c>
      <c r="K46" s="44">
        <v>100</v>
      </c>
      <c r="L46" s="44">
        <v>100</v>
      </c>
      <c r="M46" s="44"/>
      <c r="N46" s="47">
        <f t="shared" si="3"/>
        <v>88.11181818181818</v>
      </c>
      <c r="O46" s="43"/>
    </row>
    <row r="47" spans="1:15">
      <c r="A47" s="23">
        <v>42</v>
      </c>
      <c r="C47" s="44">
        <v>100</v>
      </c>
      <c r="D47" s="44">
        <v>100</v>
      </c>
      <c r="E47" s="44">
        <v>100</v>
      </c>
      <c r="F47" s="44">
        <v>100</v>
      </c>
      <c r="G47" s="44">
        <v>100</v>
      </c>
      <c r="H47" s="44">
        <v>100</v>
      </c>
      <c r="I47" s="44">
        <v>100</v>
      </c>
      <c r="J47" s="44">
        <v>100</v>
      </c>
      <c r="K47" s="44">
        <v>100</v>
      </c>
      <c r="L47" s="44">
        <v>100</v>
      </c>
      <c r="M47" s="44"/>
      <c r="N47" s="47">
        <f t="shared" si="3"/>
        <v>90.909090909090907</v>
      </c>
      <c r="O47" s="43"/>
    </row>
    <row r="48" spans="1:15">
      <c r="A48" s="23">
        <v>43</v>
      </c>
      <c r="C48" s="44">
        <v>100</v>
      </c>
      <c r="D48" s="44">
        <v>100</v>
      </c>
      <c r="E48" s="44">
        <v>100</v>
      </c>
      <c r="F48" s="44">
        <v>100</v>
      </c>
      <c r="G48" s="44">
        <v>100</v>
      </c>
      <c r="H48" s="44">
        <v>100</v>
      </c>
      <c r="I48" s="44">
        <v>100</v>
      </c>
      <c r="J48" s="44">
        <v>100</v>
      </c>
      <c r="K48" s="44">
        <v>100</v>
      </c>
      <c r="L48" s="44">
        <v>100</v>
      </c>
      <c r="M48" s="44"/>
      <c r="N48" s="47">
        <f t="shared" si="3"/>
        <v>90.909090909090907</v>
      </c>
      <c r="O48" s="43"/>
    </row>
    <row r="49" spans="1:15">
      <c r="A49" s="23">
        <v>44</v>
      </c>
      <c r="C49" s="44">
        <v>100</v>
      </c>
      <c r="D49" s="44">
        <v>100</v>
      </c>
      <c r="E49" s="44">
        <v>100</v>
      </c>
      <c r="F49" s="44">
        <v>100</v>
      </c>
      <c r="G49" s="44">
        <v>100</v>
      </c>
      <c r="H49" s="44">
        <v>100</v>
      </c>
      <c r="I49" s="44">
        <v>100</v>
      </c>
      <c r="J49" s="44">
        <v>100</v>
      </c>
      <c r="K49" s="44">
        <v>100</v>
      </c>
      <c r="L49" s="44">
        <v>100</v>
      </c>
      <c r="M49" s="44"/>
      <c r="N49" s="47">
        <f t="shared" si="3"/>
        <v>90.909090909090907</v>
      </c>
      <c r="O49" s="43"/>
    </row>
    <row r="50" spans="1:15">
      <c r="A50" s="23">
        <v>45</v>
      </c>
      <c r="C50" s="44">
        <v>100</v>
      </c>
      <c r="D50" s="44">
        <v>100</v>
      </c>
      <c r="E50" s="44">
        <v>100</v>
      </c>
      <c r="F50" s="44">
        <v>24</v>
      </c>
      <c r="G50" s="44">
        <v>100</v>
      </c>
      <c r="H50" s="44">
        <v>100</v>
      </c>
      <c r="I50" s="44">
        <v>100</v>
      </c>
      <c r="J50" s="44">
        <v>100</v>
      </c>
      <c r="K50" s="44">
        <v>100</v>
      </c>
      <c r="L50" s="44">
        <v>0</v>
      </c>
      <c r="M50" s="44"/>
      <c r="N50" s="47">
        <f t="shared" si="3"/>
        <v>74.909090909090921</v>
      </c>
      <c r="O50" s="43"/>
    </row>
    <row r="51" spans="1:15">
      <c r="A51" s="23">
        <v>46</v>
      </c>
      <c r="C51" s="44">
        <v>100</v>
      </c>
      <c r="D51" s="44">
        <v>100</v>
      </c>
      <c r="E51" s="44">
        <v>100</v>
      </c>
      <c r="F51" s="44">
        <v>100</v>
      </c>
      <c r="G51" s="44">
        <v>100</v>
      </c>
      <c r="H51" s="44">
        <v>100</v>
      </c>
      <c r="I51" s="44">
        <v>100</v>
      </c>
      <c r="J51" s="44">
        <v>100</v>
      </c>
      <c r="K51" s="44">
        <v>100</v>
      </c>
      <c r="L51" s="44">
        <v>100</v>
      </c>
      <c r="M51" s="44">
        <v>100</v>
      </c>
      <c r="N51" s="47">
        <f t="shared" si="3"/>
        <v>100</v>
      </c>
      <c r="O51" s="43"/>
    </row>
    <row r="52" spans="1:15">
      <c r="A52" s="23">
        <v>47</v>
      </c>
      <c r="C52" s="44"/>
      <c r="D52" s="44">
        <v>100</v>
      </c>
      <c r="E52" s="44">
        <v>100</v>
      </c>
      <c r="F52" s="44">
        <v>100</v>
      </c>
      <c r="G52" s="44">
        <v>100</v>
      </c>
      <c r="H52" s="44">
        <v>100</v>
      </c>
      <c r="I52" s="44">
        <v>0</v>
      </c>
      <c r="J52" s="44">
        <v>100</v>
      </c>
      <c r="K52" s="44">
        <v>100</v>
      </c>
      <c r="L52" s="44">
        <v>30.77</v>
      </c>
      <c r="M52" s="44"/>
      <c r="N52" s="47">
        <f t="shared" si="3"/>
        <v>66.433636363636367</v>
      </c>
      <c r="O52" s="43"/>
    </row>
    <row r="53" spans="1:15">
      <c r="A53" s="23">
        <v>48</v>
      </c>
      <c r="C53" s="44">
        <v>100</v>
      </c>
      <c r="D53" s="44">
        <v>100</v>
      </c>
      <c r="E53" s="44">
        <v>100</v>
      </c>
      <c r="F53" s="44">
        <v>100</v>
      </c>
      <c r="G53" s="44">
        <v>100</v>
      </c>
      <c r="H53" s="44">
        <v>100</v>
      </c>
      <c r="I53" s="44">
        <v>100</v>
      </c>
      <c r="J53" s="44">
        <v>100</v>
      </c>
      <c r="K53" s="44">
        <v>100</v>
      </c>
      <c r="L53" s="44">
        <v>100</v>
      </c>
      <c r="M53" s="44"/>
      <c r="N53" s="47">
        <f t="shared" si="3"/>
        <v>90.909090909090907</v>
      </c>
      <c r="O53" s="43"/>
    </row>
    <row r="54" spans="1:15">
      <c r="A54" s="23">
        <v>49</v>
      </c>
      <c r="C54" s="44">
        <v>100</v>
      </c>
      <c r="D54" s="44">
        <v>100</v>
      </c>
      <c r="E54" s="44">
        <v>100</v>
      </c>
      <c r="F54" s="44">
        <v>100</v>
      </c>
      <c r="G54" s="44">
        <v>100</v>
      </c>
      <c r="H54" s="44">
        <v>100</v>
      </c>
      <c r="I54" s="44">
        <v>100</v>
      </c>
      <c r="J54" s="44">
        <v>100</v>
      </c>
      <c r="K54" s="44">
        <v>100</v>
      </c>
      <c r="L54" s="44">
        <v>100</v>
      </c>
      <c r="M54" s="44">
        <v>100</v>
      </c>
      <c r="N54" s="47">
        <f t="shared" si="3"/>
        <v>100</v>
      </c>
      <c r="O54" s="43"/>
    </row>
    <row r="55" spans="1:15">
      <c r="A55" s="23">
        <v>50</v>
      </c>
      <c r="C55" s="44">
        <v>100</v>
      </c>
      <c r="D55" s="44">
        <v>100</v>
      </c>
      <c r="E55" s="44">
        <v>100</v>
      </c>
      <c r="F55" s="44">
        <v>100</v>
      </c>
      <c r="G55" s="44">
        <v>100</v>
      </c>
      <c r="H55" s="44">
        <v>100</v>
      </c>
      <c r="I55" s="44">
        <v>100</v>
      </c>
      <c r="J55" s="44">
        <v>100</v>
      </c>
      <c r="K55" s="44">
        <v>100</v>
      </c>
      <c r="L55" s="44">
        <v>100</v>
      </c>
      <c r="M55" s="44"/>
      <c r="N55" s="47">
        <f t="shared" si="3"/>
        <v>90.909090909090907</v>
      </c>
      <c r="O55" s="43"/>
    </row>
    <row r="56" spans="1:15">
      <c r="C56" s="44"/>
      <c r="D56" s="44"/>
      <c r="E56" s="44"/>
      <c r="F56" s="44"/>
      <c r="G56" s="44"/>
      <c r="H56" s="44"/>
      <c r="I56" s="44"/>
      <c r="J56" s="44"/>
      <c r="K56" s="44"/>
      <c r="L56" s="44"/>
      <c r="M56" s="44"/>
    </row>
  </sheetData>
  <sheetProtection selectLockedCells="1" selectUnlockedCells="1"/>
  <pageMargins left="0.7" right="0.7" top="0.75" bottom="0.75" header="0.51180555555555551" footer="0.51180555555555551"/>
  <pageSetup firstPageNumber="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33"/>
  <sheetViews>
    <sheetView workbookViewId="0">
      <pane xSplit="1" ySplit="8" topLeftCell="B9" activePane="bottomRight" state="frozen"/>
      <selection pane="topRight" activeCell="B1" sqref="B1"/>
      <selection pane="bottomLeft" activeCell="A10" sqref="A10"/>
      <selection pane="bottomRight" activeCell="A8" sqref="A8"/>
    </sheetView>
  </sheetViews>
  <sheetFormatPr defaultRowHeight="12.75"/>
  <cols>
    <col min="1" max="1" width="11.7109375" style="3" customWidth="1"/>
    <col min="2" max="7" width="8" style="3" customWidth="1"/>
    <col min="8" max="8" width="8.5703125" style="3" bestFit="1" customWidth="1"/>
  </cols>
  <sheetData>
    <row r="1" spans="1:9">
      <c r="A1" s="7" t="s">
        <v>0</v>
      </c>
      <c r="B1" s="7" t="s">
        <v>1</v>
      </c>
      <c r="C1" s="7" t="s">
        <v>2</v>
      </c>
      <c r="D1" s="7" t="s">
        <v>3</v>
      </c>
      <c r="E1" s="7" t="s">
        <v>4</v>
      </c>
      <c r="F1" s="7" t="s">
        <v>5</v>
      </c>
      <c r="G1" s="7" t="s">
        <v>6</v>
      </c>
      <c r="H1" s="7" t="s">
        <v>7</v>
      </c>
      <c r="I1" s="9" t="s">
        <v>8</v>
      </c>
    </row>
    <row r="2" spans="1:9">
      <c r="A2" s="7" t="s">
        <v>17</v>
      </c>
      <c r="B2" s="7" t="s">
        <v>18</v>
      </c>
      <c r="C2" s="7" t="s">
        <v>19</v>
      </c>
      <c r="D2" s="7" t="s">
        <v>20</v>
      </c>
      <c r="E2" s="7" t="s">
        <v>21</v>
      </c>
      <c r="F2" s="7" t="s">
        <v>22</v>
      </c>
      <c r="G2" s="7" t="s">
        <v>23</v>
      </c>
      <c r="H2" s="7" t="s">
        <v>24</v>
      </c>
      <c r="I2" s="9"/>
    </row>
    <row r="3" spans="1:9">
      <c r="I3" s="5"/>
    </row>
    <row r="4" spans="1:9">
      <c r="A4" s="15" t="s">
        <v>32</v>
      </c>
      <c r="B4" s="3">
        <v>100</v>
      </c>
      <c r="C4" s="3">
        <v>50</v>
      </c>
      <c r="D4" s="3">
        <v>135</v>
      </c>
      <c r="E4" s="3">
        <v>115</v>
      </c>
      <c r="F4" s="3">
        <v>100</v>
      </c>
      <c r="G4" s="3">
        <v>50</v>
      </c>
      <c r="H4" s="3">
        <v>100</v>
      </c>
      <c r="I4" s="5">
        <f>SUM(B4:H4)</f>
        <v>650</v>
      </c>
    </row>
    <row r="5" spans="1:9">
      <c r="A5" s="18" t="s">
        <v>34</v>
      </c>
      <c r="B5" s="5">
        <f t="shared" ref="B5:I5" si="0">MAX(B9:B23)</f>
        <v>100</v>
      </c>
      <c r="C5" s="5">
        <f t="shared" si="0"/>
        <v>50</v>
      </c>
      <c r="D5" s="5">
        <f t="shared" si="0"/>
        <v>135</v>
      </c>
      <c r="E5" s="5">
        <f t="shared" si="0"/>
        <v>115</v>
      </c>
      <c r="F5" s="5">
        <f t="shared" si="0"/>
        <v>100</v>
      </c>
      <c r="G5" s="5">
        <f t="shared" si="0"/>
        <v>50</v>
      </c>
      <c r="H5" s="5">
        <f t="shared" si="0"/>
        <v>100</v>
      </c>
      <c r="I5" s="5">
        <f t="shared" si="0"/>
        <v>97.384615384615387</v>
      </c>
    </row>
    <row r="6" spans="1:9">
      <c r="A6" s="18" t="s">
        <v>36</v>
      </c>
      <c r="B6" s="5">
        <f t="shared" ref="B6:I6" si="1">AVERAGE(B9:B23)</f>
        <v>91.857142857142861</v>
      </c>
      <c r="C6" s="5">
        <f t="shared" si="1"/>
        <v>40.785714285714285</v>
      </c>
      <c r="D6" s="5">
        <f t="shared" si="1"/>
        <v>129.21428571428572</v>
      </c>
      <c r="E6" s="5">
        <f t="shared" si="1"/>
        <v>92.642857142857139</v>
      </c>
      <c r="F6" s="5">
        <f t="shared" si="1"/>
        <v>87.785714285714292</v>
      </c>
      <c r="G6" s="5">
        <f t="shared" si="1"/>
        <v>42.785714285714285</v>
      </c>
      <c r="H6" s="5">
        <f t="shared" si="1"/>
        <v>83.142857142857139</v>
      </c>
      <c r="I6" s="5">
        <f t="shared" si="1"/>
        <v>87.417582417582437</v>
      </c>
    </row>
    <row r="7" spans="1:9">
      <c r="A7" s="15" t="s">
        <v>38</v>
      </c>
      <c r="B7" s="5">
        <f>MIN(B9:B23)</f>
        <v>72</v>
      </c>
      <c r="C7" s="5">
        <f t="shared" ref="C7:I7" si="2">MIN(C9:C23)</f>
        <v>0</v>
      </c>
      <c r="D7" s="5">
        <f t="shared" si="2"/>
        <v>99</v>
      </c>
      <c r="E7" s="5">
        <f t="shared" si="2"/>
        <v>18</v>
      </c>
      <c r="F7" s="5">
        <f t="shared" si="2"/>
        <v>0</v>
      </c>
      <c r="G7" s="5">
        <f t="shared" si="2"/>
        <v>30</v>
      </c>
      <c r="H7" s="5">
        <f t="shared" si="2"/>
        <v>0</v>
      </c>
      <c r="I7" s="5">
        <f t="shared" si="2"/>
        <v>55.07692307692308</v>
      </c>
    </row>
    <row r="8" spans="1:9">
      <c r="A8" s="15"/>
      <c r="B8" s="5"/>
      <c r="C8" s="5"/>
      <c r="D8" s="5"/>
      <c r="E8" s="5"/>
      <c r="F8" s="5"/>
      <c r="G8" s="5"/>
      <c r="H8" s="5"/>
      <c r="I8" s="4"/>
    </row>
    <row r="9" spans="1:9">
      <c r="A9" s="3">
        <v>11</v>
      </c>
      <c r="B9" s="3">
        <v>98</v>
      </c>
      <c r="C9" s="3">
        <v>39</v>
      </c>
      <c r="D9" s="3">
        <v>134</v>
      </c>
      <c r="E9" s="3">
        <v>78</v>
      </c>
      <c r="F9" s="3">
        <v>75</v>
      </c>
      <c r="G9" s="3">
        <v>39</v>
      </c>
      <c r="H9" s="3">
        <v>96</v>
      </c>
      <c r="I9" s="5">
        <f>SUM(B9:H9)/$I$4*100</f>
        <v>86</v>
      </c>
    </row>
    <row r="10" spans="1:9">
      <c r="A10" s="3">
        <v>12</v>
      </c>
      <c r="B10" s="3">
        <v>91</v>
      </c>
      <c r="C10" s="3">
        <v>45</v>
      </c>
      <c r="D10" s="3">
        <v>135</v>
      </c>
      <c r="E10" s="3">
        <v>112</v>
      </c>
      <c r="F10" s="3">
        <v>95</v>
      </c>
      <c r="G10" s="3">
        <v>30</v>
      </c>
      <c r="H10" s="3">
        <v>68</v>
      </c>
      <c r="I10" s="5">
        <f t="shared" ref="I10:I22" si="3">SUM(B10:H10)/$I$4*100</f>
        <v>88.615384615384613</v>
      </c>
    </row>
    <row r="11" spans="1:9">
      <c r="A11" s="3">
        <v>13</v>
      </c>
      <c r="B11" s="3">
        <v>85</v>
      </c>
      <c r="C11" s="3">
        <v>48</v>
      </c>
      <c r="D11" s="3">
        <v>127</v>
      </c>
      <c r="E11" s="3">
        <v>65</v>
      </c>
      <c r="F11" s="3">
        <v>95</v>
      </c>
      <c r="G11" s="3">
        <v>43</v>
      </c>
      <c r="H11" s="3">
        <v>96</v>
      </c>
      <c r="I11" s="5">
        <f t="shared" si="3"/>
        <v>86</v>
      </c>
    </row>
    <row r="12" spans="1:9">
      <c r="A12" s="3">
        <v>14</v>
      </c>
      <c r="B12" s="3">
        <v>90</v>
      </c>
      <c r="C12" s="3">
        <v>50</v>
      </c>
      <c r="D12" s="3">
        <v>133</v>
      </c>
      <c r="E12" s="3">
        <v>87</v>
      </c>
      <c r="F12" s="3">
        <v>95</v>
      </c>
      <c r="G12" s="3">
        <v>42</v>
      </c>
      <c r="H12" s="3">
        <v>93</v>
      </c>
      <c r="I12" s="5">
        <f t="shared" si="3"/>
        <v>90.769230769230774</v>
      </c>
    </row>
    <row r="13" spans="1:9">
      <c r="A13" s="3">
        <v>21</v>
      </c>
      <c r="B13" s="3">
        <v>100</v>
      </c>
      <c r="C13" s="3">
        <v>45</v>
      </c>
      <c r="D13" s="3">
        <v>126</v>
      </c>
      <c r="E13" s="3">
        <v>114</v>
      </c>
      <c r="F13" s="3">
        <v>95</v>
      </c>
      <c r="G13" s="3">
        <v>50</v>
      </c>
      <c r="H13" s="3">
        <v>80</v>
      </c>
      <c r="I13" s="5">
        <f t="shared" si="3"/>
        <v>93.84615384615384</v>
      </c>
    </row>
    <row r="14" spans="1:9">
      <c r="A14" s="3">
        <v>22</v>
      </c>
      <c r="B14" s="3">
        <v>100</v>
      </c>
      <c r="C14" s="3">
        <v>50</v>
      </c>
      <c r="D14" s="3">
        <v>135</v>
      </c>
      <c r="E14" s="3">
        <v>101</v>
      </c>
      <c r="F14" s="3">
        <v>95</v>
      </c>
      <c r="G14" s="3">
        <v>50</v>
      </c>
      <c r="H14" s="3">
        <v>96</v>
      </c>
      <c r="I14" s="5">
        <f t="shared" si="3"/>
        <v>96.461538461538467</v>
      </c>
    </row>
    <row r="15" spans="1:9">
      <c r="A15" s="3">
        <v>23</v>
      </c>
      <c r="B15" s="3">
        <v>83</v>
      </c>
      <c r="C15" s="3">
        <v>45</v>
      </c>
      <c r="D15" s="3">
        <v>123</v>
      </c>
      <c r="E15" s="3">
        <v>115</v>
      </c>
      <c r="F15" s="3">
        <v>99</v>
      </c>
      <c r="G15" s="3">
        <v>50</v>
      </c>
      <c r="H15" s="3">
        <v>99</v>
      </c>
      <c r="I15" s="5">
        <f t="shared" si="3"/>
        <v>94.461538461538467</v>
      </c>
    </row>
    <row r="16" spans="1:9">
      <c r="A16" s="3">
        <v>24</v>
      </c>
      <c r="B16" s="3">
        <v>99</v>
      </c>
      <c r="C16" s="3">
        <v>43</v>
      </c>
      <c r="D16" s="3">
        <v>135</v>
      </c>
      <c r="E16" s="3">
        <v>115</v>
      </c>
      <c r="F16" s="3">
        <v>100</v>
      </c>
      <c r="G16" s="3">
        <v>41</v>
      </c>
      <c r="H16" s="3">
        <v>100</v>
      </c>
      <c r="I16" s="5">
        <f t="shared" si="3"/>
        <v>97.384615384615387</v>
      </c>
    </row>
    <row r="17" spans="1:9">
      <c r="A17" s="3">
        <v>25</v>
      </c>
      <c r="B17" s="3">
        <v>99</v>
      </c>
      <c r="C17" s="3">
        <v>32</v>
      </c>
      <c r="D17" s="3">
        <v>99</v>
      </c>
      <c r="E17" s="3">
        <v>18</v>
      </c>
      <c r="F17" s="3">
        <v>0</v>
      </c>
      <c r="G17" s="3">
        <v>39</v>
      </c>
      <c r="H17" s="3">
        <v>71</v>
      </c>
      <c r="I17" s="5">
        <f t="shared" si="3"/>
        <v>55.07692307692308</v>
      </c>
    </row>
    <row r="18" spans="1:9">
      <c r="A18" s="3">
        <v>26</v>
      </c>
      <c r="B18" s="3">
        <v>87</v>
      </c>
      <c r="C18" s="3">
        <f>C16</f>
        <v>43</v>
      </c>
      <c r="D18" s="3">
        <f t="shared" ref="D18:H18" si="4">D16</f>
        <v>135</v>
      </c>
      <c r="E18" s="3">
        <f t="shared" si="4"/>
        <v>115</v>
      </c>
      <c r="F18" s="3">
        <f t="shared" si="4"/>
        <v>100</v>
      </c>
      <c r="G18" s="3">
        <f t="shared" si="4"/>
        <v>41</v>
      </c>
      <c r="H18" s="3">
        <f t="shared" si="4"/>
        <v>100</v>
      </c>
      <c r="I18" s="5">
        <f t="shared" si="3"/>
        <v>95.538461538461533</v>
      </c>
    </row>
    <row r="19" spans="1:9">
      <c r="A19" s="3">
        <v>31</v>
      </c>
      <c r="B19" s="3">
        <v>85</v>
      </c>
      <c r="C19" s="3">
        <v>41</v>
      </c>
      <c r="D19" s="3">
        <v>135</v>
      </c>
      <c r="E19" s="3">
        <v>113</v>
      </c>
      <c r="F19" s="3">
        <v>95</v>
      </c>
      <c r="G19" s="3">
        <v>48</v>
      </c>
      <c r="H19" s="3">
        <v>96</v>
      </c>
      <c r="I19" s="5">
        <f t="shared" si="3"/>
        <v>94.307692307692307</v>
      </c>
    </row>
    <row r="20" spans="1:9">
      <c r="A20" s="3">
        <v>32</v>
      </c>
      <c r="B20" s="3">
        <v>98</v>
      </c>
      <c r="C20" s="3">
        <v>45</v>
      </c>
      <c r="D20" s="3">
        <v>134</v>
      </c>
      <c r="E20" s="3">
        <v>113</v>
      </c>
      <c r="F20" s="3">
        <v>95</v>
      </c>
      <c r="G20" s="3">
        <v>39</v>
      </c>
      <c r="H20" s="3">
        <v>90</v>
      </c>
      <c r="I20" s="5">
        <f t="shared" si="3"/>
        <v>94.461538461538467</v>
      </c>
    </row>
    <row r="21" spans="1:9">
      <c r="A21" s="3">
        <v>33</v>
      </c>
      <c r="B21" s="3">
        <v>99</v>
      </c>
      <c r="C21" s="3">
        <v>45</v>
      </c>
      <c r="D21" s="3">
        <v>123</v>
      </c>
      <c r="E21" s="3">
        <v>76</v>
      </c>
      <c r="F21" s="3">
        <v>95</v>
      </c>
      <c r="G21" s="3">
        <v>39</v>
      </c>
      <c r="H21" s="3">
        <v>79</v>
      </c>
      <c r="I21" s="5">
        <f t="shared" si="3"/>
        <v>85.538461538461547</v>
      </c>
    </row>
    <row r="22" spans="1:9">
      <c r="A22" s="3">
        <v>34</v>
      </c>
      <c r="B22" s="3">
        <v>72</v>
      </c>
      <c r="C22" s="3">
        <v>0</v>
      </c>
      <c r="D22" s="3">
        <v>135</v>
      </c>
      <c r="E22" s="3">
        <v>75</v>
      </c>
      <c r="F22" s="3">
        <v>95</v>
      </c>
      <c r="G22" s="3">
        <v>48</v>
      </c>
      <c r="H22" s="3">
        <v>0</v>
      </c>
      <c r="I22" s="5">
        <f t="shared" si="3"/>
        <v>65.384615384615387</v>
      </c>
    </row>
    <row r="25" spans="1:9">
      <c r="A25" s="2"/>
      <c r="C25" s="2"/>
      <c r="D25" s="2"/>
      <c r="E25" s="2"/>
      <c r="F25" s="22"/>
      <c r="H25" s="2"/>
    </row>
    <row r="26" spans="1:9">
      <c r="A26" s="2"/>
      <c r="C26" s="2"/>
      <c r="D26" s="2"/>
      <c r="E26" s="2"/>
      <c r="F26" s="22"/>
      <c r="G26" s="2"/>
      <c r="H26" s="2"/>
    </row>
    <row r="27" spans="1:9">
      <c r="A27" s="2"/>
      <c r="C27" s="2"/>
      <c r="D27" s="2"/>
      <c r="E27" s="2"/>
      <c r="F27" s="22"/>
      <c r="G27" s="2"/>
      <c r="H27" s="2"/>
    </row>
    <row r="28" spans="1:9">
      <c r="A28" s="2"/>
      <c r="C28" s="2"/>
      <c r="D28" s="2"/>
      <c r="E28" s="2"/>
      <c r="F28"/>
      <c r="G28" s="2"/>
      <c r="H28" s="2"/>
    </row>
    <row r="29" spans="1:9">
      <c r="A29" s="2"/>
      <c r="C29" s="2"/>
      <c r="D29" s="2"/>
      <c r="E29" s="2"/>
      <c r="F29"/>
      <c r="G29" s="2"/>
      <c r="H29" s="2"/>
    </row>
    <row r="30" spans="1:9">
      <c r="A30" s="2"/>
      <c r="C30" s="2"/>
      <c r="D30" s="2"/>
      <c r="E30" s="2"/>
      <c r="F30"/>
      <c r="G30" s="38"/>
      <c r="H30" s="2"/>
    </row>
    <row r="31" spans="1:9">
      <c r="A31" s="2"/>
      <c r="C31" s="2"/>
      <c r="D31" s="2"/>
      <c r="E31" s="2"/>
      <c r="F31" s="22"/>
      <c r="G31" s="2"/>
      <c r="H31" s="2"/>
    </row>
    <row r="32" spans="1:9">
      <c r="A32" s="2"/>
      <c r="C32" s="2"/>
      <c r="D32" s="2"/>
      <c r="E32" s="2"/>
      <c r="F32" s="22"/>
      <c r="G32" s="2"/>
      <c r="H32" s="2"/>
    </row>
    <row r="33" spans="1:8">
      <c r="A33" s="2"/>
      <c r="C33" s="2"/>
      <c r="D33" s="2"/>
      <c r="E33" s="2"/>
      <c r="F33" s="2"/>
      <c r="G33" s="2"/>
      <c r="H33" s="2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B60"/>
  <sheetViews>
    <sheetView zoomScaleNormal="100" workbookViewId="0">
      <pane xSplit="2" ySplit="8" topLeftCell="C9" activePane="bottomRight" state="frozen"/>
      <selection pane="topRight" activeCell="C1" sqref="C1"/>
      <selection pane="bottomLeft" activeCell="A10" sqref="A10"/>
      <selection pane="bottomRight" activeCell="A8" sqref="A8"/>
    </sheetView>
  </sheetViews>
  <sheetFormatPr defaultColWidth="11.42578125" defaultRowHeight="12.75"/>
  <cols>
    <col min="1" max="1" width="9.85546875" style="23" customWidth="1"/>
    <col min="2" max="2" width="19.140625" style="43" hidden="1" customWidth="1"/>
    <col min="3" max="3" width="7.5703125" style="24" customWidth="1"/>
    <col min="4" max="4" width="7.5703125" style="32" bestFit="1" customWidth="1"/>
    <col min="5" max="5" width="8.7109375" style="32" bestFit="1" customWidth="1"/>
    <col min="6" max="6" width="7.5703125" style="32" bestFit="1" customWidth="1"/>
    <col min="7" max="7" width="8.7109375" style="32" bestFit="1" customWidth="1"/>
    <col min="8" max="8" width="7.5703125" style="32" customWidth="1"/>
    <col min="9" max="9" width="8.7109375" style="32" customWidth="1"/>
    <col min="10" max="10" width="7.5703125" style="32" bestFit="1" customWidth="1"/>
    <col min="11" max="11" width="8.7109375" style="32" customWidth="1"/>
    <col min="12" max="12" width="7.5703125" style="32" customWidth="1"/>
    <col min="13" max="13" width="8.7109375" style="32" customWidth="1"/>
    <col min="14" max="14" width="7.5703125" style="32" bestFit="1" customWidth="1"/>
    <col min="15" max="15" width="8.7109375" style="32" customWidth="1"/>
    <col min="16" max="16" width="7.5703125" style="32" bestFit="1" customWidth="1"/>
    <col min="17" max="17" width="8.7109375" style="32" customWidth="1"/>
    <col min="18" max="18" width="7.5703125" style="32" bestFit="1" customWidth="1"/>
    <col min="19" max="19" width="8.7109375" style="32" customWidth="1"/>
    <col min="20" max="20" width="8.42578125" style="32" customWidth="1"/>
    <col min="21" max="21" width="8.7109375" style="32" customWidth="1"/>
    <col min="22" max="22" width="8.42578125" style="32" customWidth="1"/>
    <col min="23" max="23" width="8.7109375" style="32" customWidth="1"/>
    <col min="24" max="24" width="14.140625" style="32" bestFit="1" customWidth="1"/>
    <col min="25" max="25" width="12.140625" style="32" customWidth="1"/>
    <col min="26" max="26" width="15.42578125" style="32" customWidth="1"/>
    <col min="27" max="27" width="19" style="24" customWidth="1"/>
    <col min="28" max="28" width="10.5703125" style="32" customWidth="1"/>
    <col min="29" max="16384" width="11.42578125" style="32"/>
  </cols>
  <sheetData>
    <row r="1" spans="1:28" s="26" customFormat="1">
      <c r="A1" s="7" t="s">
        <v>95</v>
      </c>
      <c r="B1" s="41"/>
      <c r="C1" s="25" t="s">
        <v>0</v>
      </c>
      <c r="D1" s="49" t="s">
        <v>40</v>
      </c>
      <c r="E1" s="49"/>
      <c r="F1" s="49" t="s">
        <v>41</v>
      </c>
      <c r="G1" s="49"/>
      <c r="H1" s="49" t="s">
        <v>42</v>
      </c>
      <c r="I1" s="49"/>
      <c r="J1" s="49" t="s">
        <v>43</v>
      </c>
      <c r="K1" s="49"/>
      <c r="L1" s="49" t="s">
        <v>44</v>
      </c>
      <c r="M1" s="49"/>
      <c r="N1" s="49" t="s">
        <v>45</v>
      </c>
      <c r="O1" s="49"/>
      <c r="P1" s="49" t="s">
        <v>46</v>
      </c>
      <c r="Q1" s="49"/>
      <c r="R1" s="49" t="s">
        <v>47</v>
      </c>
      <c r="S1" s="49"/>
      <c r="T1" s="49" t="s">
        <v>48</v>
      </c>
      <c r="U1" s="49"/>
      <c r="V1" s="49" t="s">
        <v>49</v>
      </c>
      <c r="W1" s="49"/>
      <c r="X1" s="26" t="s">
        <v>96</v>
      </c>
      <c r="Y1" s="26" t="s">
        <v>50</v>
      </c>
      <c r="Z1" s="26" t="s">
        <v>51</v>
      </c>
      <c r="AA1" s="26" t="s">
        <v>52</v>
      </c>
      <c r="AB1" s="35" t="s">
        <v>25</v>
      </c>
    </row>
    <row r="2" spans="1:28" s="28" customFormat="1">
      <c r="A2" s="23"/>
      <c r="B2" s="42"/>
      <c r="C2" s="25" t="s">
        <v>17</v>
      </c>
      <c r="D2" s="28" t="s">
        <v>54</v>
      </c>
      <c r="E2" s="28" t="s">
        <v>53</v>
      </c>
      <c r="F2" s="28" t="s">
        <v>54</v>
      </c>
      <c r="G2" s="28" t="s">
        <v>53</v>
      </c>
      <c r="H2" s="28" t="s">
        <v>54</v>
      </c>
      <c r="I2" s="28" t="s">
        <v>53</v>
      </c>
      <c r="J2" s="28" t="s">
        <v>54</v>
      </c>
      <c r="K2" s="28" t="s">
        <v>53</v>
      </c>
      <c r="L2" s="28" t="s">
        <v>54</v>
      </c>
      <c r="M2" s="28" t="s">
        <v>53</v>
      </c>
      <c r="N2" s="28" t="s">
        <v>54</v>
      </c>
      <c r="O2" s="28" t="s">
        <v>53</v>
      </c>
      <c r="P2" s="28" t="s">
        <v>55</v>
      </c>
      <c r="Q2" s="28" t="s">
        <v>53</v>
      </c>
      <c r="R2" s="28" t="s">
        <v>55</v>
      </c>
      <c r="S2" s="28" t="s">
        <v>53</v>
      </c>
      <c r="T2" s="28" t="s">
        <v>54</v>
      </c>
      <c r="U2" s="28" t="s">
        <v>53</v>
      </c>
      <c r="V2" s="28" t="s">
        <v>54</v>
      </c>
      <c r="W2" s="28" t="s">
        <v>53</v>
      </c>
      <c r="X2" s="28" t="s">
        <v>54</v>
      </c>
      <c r="AB2" s="34"/>
    </row>
    <row r="3" spans="1:28" s="24" customFormat="1">
      <c r="A3" s="29" t="s">
        <v>30</v>
      </c>
      <c r="C3" s="3"/>
      <c r="Y3" s="24">
        <v>30</v>
      </c>
      <c r="Z3" s="24">
        <v>40</v>
      </c>
      <c r="AA3" s="24">
        <v>30</v>
      </c>
      <c r="AB3" s="36">
        <f>SUM(Y3:AA3)</f>
        <v>100</v>
      </c>
    </row>
    <row r="4" spans="1:28" s="24" customFormat="1">
      <c r="A4" s="29" t="s">
        <v>32</v>
      </c>
      <c r="C4" s="3"/>
      <c r="D4" s="24">
        <v>10</v>
      </c>
      <c r="E4" s="24">
        <v>20</v>
      </c>
      <c r="F4" s="24">
        <v>10</v>
      </c>
      <c r="G4" s="24">
        <v>20</v>
      </c>
      <c r="H4" s="24">
        <v>10</v>
      </c>
      <c r="I4" s="24">
        <v>20</v>
      </c>
      <c r="J4" s="24">
        <v>10</v>
      </c>
      <c r="K4" s="24">
        <v>20</v>
      </c>
      <c r="L4" s="24">
        <v>10</v>
      </c>
      <c r="M4" s="24">
        <v>20</v>
      </c>
      <c r="N4" s="24">
        <v>10</v>
      </c>
      <c r="O4" s="24">
        <v>20</v>
      </c>
      <c r="P4" s="24">
        <v>10</v>
      </c>
      <c r="Q4" s="24">
        <v>20</v>
      </c>
      <c r="R4" s="24">
        <v>10</v>
      </c>
      <c r="S4" s="24">
        <v>20</v>
      </c>
      <c r="T4" s="24">
        <v>10</v>
      </c>
      <c r="U4" s="24">
        <v>20</v>
      </c>
      <c r="V4" s="24">
        <v>10</v>
      </c>
      <c r="W4" s="24">
        <v>20</v>
      </c>
      <c r="X4" s="24">
        <v>10</v>
      </c>
      <c r="Y4" s="24">
        <f>D4+F4+H4+J4+L4+N4+P4+R4+T4+V4+X4</f>
        <v>110</v>
      </c>
      <c r="Z4" s="24">
        <f>E4+G4+I4+K4+M4+O4+Q4+S4+U4+W4</f>
        <v>200</v>
      </c>
      <c r="AA4" s="24">
        <v>100</v>
      </c>
      <c r="AB4" s="24">
        <v>100</v>
      </c>
    </row>
    <row r="5" spans="1:28">
      <c r="A5" s="30" t="s">
        <v>34</v>
      </c>
      <c r="C5" s="3"/>
      <c r="D5" s="5">
        <f t="shared" ref="D5:AB5" si="0">MAX(D9:D57)</f>
        <v>10</v>
      </c>
      <c r="E5" s="5">
        <f t="shared" si="0"/>
        <v>19.5</v>
      </c>
      <c r="F5" s="5">
        <f t="shared" si="0"/>
        <v>10</v>
      </c>
      <c r="G5" s="5">
        <f t="shared" si="0"/>
        <v>19</v>
      </c>
      <c r="H5" s="5">
        <f t="shared" si="0"/>
        <v>10</v>
      </c>
      <c r="I5" s="5">
        <f t="shared" si="0"/>
        <v>19.5</v>
      </c>
      <c r="J5" s="5">
        <f t="shared" si="0"/>
        <v>10</v>
      </c>
      <c r="K5" s="5">
        <f t="shared" si="0"/>
        <v>19.5</v>
      </c>
      <c r="L5" s="5">
        <f t="shared" si="0"/>
        <v>10</v>
      </c>
      <c r="M5" s="5">
        <f t="shared" si="0"/>
        <v>20</v>
      </c>
      <c r="N5" s="5">
        <f t="shared" si="0"/>
        <v>10</v>
      </c>
      <c r="O5" s="5">
        <f t="shared" si="0"/>
        <v>20</v>
      </c>
      <c r="P5" s="5">
        <f t="shared" si="0"/>
        <v>10</v>
      </c>
      <c r="Q5" s="5">
        <f t="shared" si="0"/>
        <v>20</v>
      </c>
      <c r="R5" s="5">
        <f t="shared" si="0"/>
        <v>10</v>
      </c>
      <c r="S5" s="5">
        <f t="shared" si="0"/>
        <v>20</v>
      </c>
      <c r="T5" s="5">
        <f t="shared" si="0"/>
        <v>10</v>
      </c>
      <c r="U5" s="5">
        <f t="shared" si="0"/>
        <v>19.5</v>
      </c>
      <c r="V5" s="5">
        <f t="shared" si="0"/>
        <v>10</v>
      </c>
      <c r="W5" s="5">
        <f>MAX(W10:W57)</f>
        <v>20</v>
      </c>
      <c r="X5" s="5">
        <f t="shared" si="0"/>
        <v>10</v>
      </c>
      <c r="Y5" s="5">
        <f t="shared" si="0"/>
        <v>98.181818181818187</v>
      </c>
      <c r="Z5" s="5">
        <f t="shared" si="0"/>
        <v>94</v>
      </c>
      <c r="AA5" s="5">
        <f t="shared" si="0"/>
        <v>100</v>
      </c>
      <c r="AB5" s="5">
        <f t="shared" si="0"/>
        <v>94.736363636363635</v>
      </c>
    </row>
    <row r="6" spans="1:28">
      <c r="A6" s="30" t="s">
        <v>36</v>
      </c>
      <c r="C6" s="3"/>
      <c r="D6" s="4">
        <f t="shared" ref="D6:AB6" si="1">AVERAGE(D9:D57)</f>
        <v>8.8541666666666661</v>
      </c>
      <c r="E6" s="4">
        <f t="shared" si="1"/>
        <v>16.010416666666668</v>
      </c>
      <c r="F6" s="4">
        <f t="shared" si="1"/>
        <v>8.5625</v>
      </c>
      <c r="G6" s="4">
        <f t="shared" si="1"/>
        <v>15.90625</v>
      </c>
      <c r="H6" s="4">
        <f t="shared" si="1"/>
        <v>8.3958333333333339</v>
      </c>
      <c r="I6" s="4">
        <f t="shared" si="1"/>
        <v>16.84375</v>
      </c>
      <c r="J6" s="4">
        <f t="shared" si="1"/>
        <v>9.1875</v>
      </c>
      <c r="K6" s="4">
        <f t="shared" si="1"/>
        <v>15.84375</v>
      </c>
      <c r="L6" s="4">
        <f t="shared" si="1"/>
        <v>7.958333333333333</v>
      </c>
      <c r="M6" s="4">
        <f t="shared" si="1"/>
        <v>18.166666666666668</v>
      </c>
      <c r="N6" s="4">
        <f t="shared" si="1"/>
        <v>8.625</v>
      </c>
      <c r="O6" s="4">
        <f t="shared" si="1"/>
        <v>17.916666666666668</v>
      </c>
      <c r="P6" s="4">
        <f t="shared" si="1"/>
        <v>9.2708333333333339</v>
      </c>
      <c r="Q6" s="4">
        <f t="shared" si="1"/>
        <v>18.427083333333332</v>
      </c>
      <c r="R6" s="4">
        <f t="shared" si="1"/>
        <v>10</v>
      </c>
      <c r="S6" s="4">
        <f t="shared" si="1"/>
        <v>16.9375</v>
      </c>
      <c r="T6" s="4">
        <f t="shared" si="1"/>
        <v>8.6666666666666661</v>
      </c>
      <c r="U6" s="4">
        <f t="shared" si="1"/>
        <v>17.25</v>
      </c>
      <c r="V6" s="4">
        <f t="shared" si="1"/>
        <v>8.3333333333333339</v>
      </c>
      <c r="W6" s="4">
        <f>AVERAGE(W10:W57)</f>
        <v>17.712765957446809</v>
      </c>
      <c r="X6" s="4">
        <f t="shared" si="1"/>
        <v>4.895833333333333</v>
      </c>
      <c r="Y6" s="4">
        <f t="shared" si="1"/>
        <v>84.223484848484844</v>
      </c>
      <c r="Z6" s="4">
        <f t="shared" si="1"/>
        <v>85.5625</v>
      </c>
      <c r="AA6" s="4">
        <f t="shared" si="1"/>
        <v>78.166666666666671</v>
      </c>
      <c r="AB6" s="4">
        <f t="shared" si="1"/>
        <v>82.94204545454545</v>
      </c>
    </row>
    <row r="7" spans="1:28">
      <c r="A7" s="29" t="s">
        <v>38</v>
      </c>
      <c r="C7" s="3"/>
      <c r="D7" s="5">
        <f t="shared" ref="D7:AB7" si="2">MIN(D9:D57)</f>
        <v>3</v>
      </c>
      <c r="E7" s="5">
        <f t="shared" si="2"/>
        <v>11</v>
      </c>
      <c r="F7" s="5">
        <f t="shared" si="2"/>
        <v>3</v>
      </c>
      <c r="G7" s="5">
        <f t="shared" si="2"/>
        <v>9</v>
      </c>
      <c r="H7" s="5">
        <f t="shared" si="2"/>
        <v>0</v>
      </c>
      <c r="I7" s="5">
        <f t="shared" si="2"/>
        <v>0</v>
      </c>
      <c r="J7" s="5">
        <f t="shared" si="2"/>
        <v>0</v>
      </c>
      <c r="K7" s="5">
        <f t="shared" si="2"/>
        <v>0</v>
      </c>
      <c r="L7" s="5">
        <f t="shared" si="2"/>
        <v>2.5</v>
      </c>
      <c r="M7" s="5">
        <f t="shared" si="2"/>
        <v>0</v>
      </c>
      <c r="N7" s="5">
        <f t="shared" si="2"/>
        <v>0</v>
      </c>
      <c r="O7" s="5">
        <f t="shared" si="2"/>
        <v>0</v>
      </c>
      <c r="P7" s="5">
        <f t="shared" si="2"/>
        <v>5</v>
      </c>
      <c r="Q7" s="5">
        <f t="shared" si="2"/>
        <v>13.5</v>
      </c>
      <c r="R7" s="5">
        <f t="shared" si="2"/>
        <v>10</v>
      </c>
      <c r="S7" s="5">
        <f t="shared" si="2"/>
        <v>12</v>
      </c>
      <c r="T7" s="5">
        <f t="shared" si="2"/>
        <v>0</v>
      </c>
      <c r="U7" s="5">
        <f t="shared" si="2"/>
        <v>13.5</v>
      </c>
      <c r="V7" s="5">
        <f t="shared" si="2"/>
        <v>0</v>
      </c>
      <c r="W7" s="5">
        <f>MIN(W10:W57)</f>
        <v>0</v>
      </c>
      <c r="X7" s="5">
        <f t="shared" si="2"/>
        <v>0</v>
      </c>
      <c r="Y7" s="5">
        <f t="shared" si="2"/>
        <v>49.545454545454547</v>
      </c>
      <c r="Z7" s="5">
        <f t="shared" si="2"/>
        <v>71</v>
      </c>
      <c r="AA7" s="5">
        <f t="shared" si="2"/>
        <v>5</v>
      </c>
      <c r="AB7" s="5">
        <f t="shared" si="2"/>
        <v>59.872727272727268</v>
      </c>
    </row>
    <row r="8" spans="1:28">
      <c r="B8" s="20"/>
      <c r="C8" s="3"/>
      <c r="D8" s="33"/>
      <c r="H8" s="39"/>
      <c r="T8" s="40"/>
      <c r="AB8" s="34"/>
    </row>
    <row r="9" spans="1:28">
      <c r="A9" s="3">
        <v>1</v>
      </c>
      <c r="B9" s="1"/>
      <c r="C9" s="3">
        <v>23</v>
      </c>
      <c r="D9" s="32">
        <v>10</v>
      </c>
      <c r="E9" s="32">
        <v>18</v>
      </c>
      <c r="F9" s="32">
        <v>10</v>
      </c>
      <c r="G9" s="32">
        <v>15</v>
      </c>
      <c r="H9" s="32">
        <v>6</v>
      </c>
      <c r="I9" s="32">
        <v>16</v>
      </c>
      <c r="J9" s="32">
        <v>10</v>
      </c>
      <c r="K9" s="32">
        <v>16.5</v>
      </c>
      <c r="L9" s="32">
        <v>8.5</v>
      </c>
      <c r="M9" s="32">
        <v>20</v>
      </c>
      <c r="N9" s="32">
        <v>8</v>
      </c>
      <c r="O9" s="32">
        <v>20</v>
      </c>
      <c r="P9" s="32">
        <v>10</v>
      </c>
      <c r="Q9" s="32">
        <v>19</v>
      </c>
      <c r="R9" s="32">
        <v>10</v>
      </c>
      <c r="S9" s="32">
        <v>17</v>
      </c>
      <c r="T9" s="32">
        <v>10</v>
      </c>
      <c r="U9" s="32">
        <v>18.5</v>
      </c>
      <c r="V9" s="32">
        <v>8</v>
      </c>
      <c r="W9" s="32">
        <v>19</v>
      </c>
      <c r="X9" s="32">
        <v>9</v>
      </c>
      <c r="Y9" s="47">
        <f>(D9+F9+H9+J9+L9+N9+P9+R9+T9+V9+X9)/$Y$4*100</f>
        <v>90.454545454545453</v>
      </c>
      <c r="Z9" s="47">
        <f>(E9+G9+I9+K9+M9+O9+Q9+S9+U9+W9)/$Z$4*100</f>
        <v>89.5</v>
      </c>
      <c r="AA9" s="47">
        <v>82</v>
      </c>
      <c r="AB9" s="48">
        <f t="shared" ref="AB9:AB56" si="3">(Y9*$Y$3+Z9*$Z$3+AA9*$AA$3)/$AB$3</f>
        <v>87.536363636363646</v>
      </c>
    </row>
    <row r="10" spans="1:28">
      <c r="A10" s="3">
        <v>2</v>
      </c>
      <c r="B10" s="1"/>
      <c r="C10" s="3">
        <v>33</v>
      </c>
      <c r="D10" s="32">
        <v>7</v>
      </c>
      <c r="E10" s="32">
        <v>13.5</v>
      </c>
      <c r="F10" s="32">
        <v>8</v>
      </c>
      <c r="G10" s="32">
        <v>13.5</v>
      </c>
      <c r="H10" s="32">
        <v>10</v>
      </c>
      <c r="I10" s="32">
        <v>17</v>
      </c>
      <c r="J10" s="32">
        <v>10</v>
      </c>
      <c r="K10" s="32">
        <v>16.5</v>
      </c>
      <c r="L10" s="32">
        <v>10</v>
      </c>
      <c r="M10" s="32">
        <v>18</v>
      </c>
      <c r="N10" s="32">
        <v>10</v>
      </c>
      <c r="O10" s="32">
        <v>19</v>
      </c>
      <c r="P10" s="32">
        <v>10</v>
      </c>
      <c r="Q10" s="32">
        <v>18.5</v>
      </c>
      <c r="R10" s="32">
        <v>10</v>
      </c>
      <c r="S10" s="32">
        <v>16</v>
      </c>
      <c r="T10" s="32">
        <v>10</v>
      </c>
      <c r="U10" s="32">
        <v>17</v>
      </c>
      <c r="V10" s="32">
        <v>10</v>
      </c>
      <c r="W10" s="32">
        <v>15.5</v>
      </c>
      <c r="X10" s="32">
        <v>0</v>
      </c>
      <c r="Y10" s="47">
        <f>(D10+F10+H10+J10+L10+N10+P10+R10+T10+V10+X10)/$Y$4*100</f>
        <v>86.36363636363636</v>
      </c>
      <c r="Z10" s="47">
        <f>(E10+G10+I10+K10+M10+O10+Q10+S10+U10+W11)/$Z$4*100</f>
        <v>82.25</v>
      </c>
      <c r="AA10" s="47">
        <v>45</v>
      </c>
      <c r="AB10" s="48">
        <f t="shared" si="3"/>
        <v>72.309090909090912</v>
      </c>
    </row>
    <row r="11" spans="1:28">
      <c r="A11" s="3">
        <v>3</v>
      </c>
      <c r="B11" s="1"/>
      <c r="C11" s="3">
        <v>33</v>
      </c>
      <c r="D11" s="32">
        <v>4</v>
      </c>
      <c r="E11" s="32">
        <v>13.5</v>
      </c>
      <c r="F11" s="32">
        <v>9</v>
      </c>
      <c r="G11" s="32">
        <v>13.5</v>
      </c>
      <c r="H11" s="32">
        <v>10</v>
      </c>
      <c r="I11" s="32">
        <v>17</v>
      </c>
      <c r="J11" s="32">
        <v>10</v>
      </c>
      <c r="K11" s="32">
        <v>16.5</v>
      </c>
      <c r="L11" s="32">
        <v>10</v>
      </c>
      <c r="M11" s="32">
        <v>18</v>
      </c>
      <c r="N11" s="32">
        <v>9</v>
      </c>
      <c r="O11" s="32">
        <v>19</v>
      </c>
      <c r="P11" s="32">
        <v>10</v>
      </c>
      <c r="Q11" s="32">
        <v>18.5</v>
      </c>
      <c r="R11" s="32">
        <v>10</v>
      </c>
      <c r="S11" s="32">
        <v>16</v>
      </c>
      <c r="T11" s="32">
        <v>10</v>
      </c>
      <c r="U11" s="32">
        <v>17</v>
      </c>
      <c r="V11" s="32">
        <v>10</v>
      </c>
      <c r="W11" s="32">
        <v>15.5</v>
      </c>
      <c r="X11" s="32">
        <v>2</v>
      </c>
      <c r="Y11" s="47">
        <f>(D11+F11+H11+J11+L11+N11+P11+R11+T11+V11+X11)/$Y$4*100</f>
        <v>85.454545454545453</v>
      </c>
      <c r="Z11" s="47">
        <f>(E11+G11+I11+K11+M11+O11+Q11+S11+U11+W12)/$Z$4*100</f>
        <v>74.5</v>
      </c>
      <c r="AA11" s="47">
        <v>82</v>
      </c>
      <c r="AB11" s="48">
        <f t="shared" si="3"/>
        <v>80.036363636363646</v>
      </c>
    </row>
    <row r="12" spans="1:28">
      <c r="A12" s="3">
        <v>5</v>
      </c>
      <c r="B12" s="1"/>
      <c r="C12" s="3">
        <v>32</v>
      </c>
      <c r="D12" s="32">
        <v>8</v>
      </c>
      <c r="E12" s="32">
        <v>19.5</v>
      </c>
      <c r="F12" s="32">
        <v>10</v>
      </c>
      <c r="G12" s="32">
        <v>18</v>
      </c>
      <c r="H12" s="32">
        <v>10</v>
      </c>
      <c r="I12" s="32">
        <v>19</v>
      </c>
      <c r="J12" s="32">
        <v>8</v>
      </c>
      <c r="K12" s="32">
        <v>14.5</v>
      </c>
      <c r="L12" s="32">
        <v>3.5</v>
      </c>
      <c r="M12" s="32">
        <v>20</v>
      </c>
      <c r="N12" s="32">
        <v>10</v>
      </c>
      <c r="O12" s="32">
        <v>20</v>
      </c>
      <c r="P12" s="32">
        <v>10</v>
      </c>
      <c r="Q12" s="32">
        <v>16.5</v>
      </c>
      <c r="R12" s="32">
        <v>10</v>
      </c>
      <c r="S12" s="32">
        <v>17</v>
      </c>
      <c r="T12" s="32">
        <v>8</v>
      </c>
      <c r="U12" s="32">
        <v>16.5</v>
      </c>
      <c r="V12" s="32">
        <v>0</v>
      </c>
      <c r="W12" s="32">
        <v>0</v>
      </c>
      <c r="X12" s="32">
        <v>4</v>
      </c>
      <c r="Y12" s="47">
        <f>(D12+F12+H12+J12+L12+N12+P12+R12+T12+V12+X12)/$Y$4*100</f>
        <v>74.090909090909093</v>
      </c>
      <c r="Z12" s="47">
        <f>(E12+G12+I12+K12+M12+O12+Q12+S12+U12+W13)/$Z$4*100</f>
        <v>88.5</v>
      </c>
      <c r="AA12" s="47">
        <v>75</v>
      </c>
      <c r="AB12" s="48">
        <f t="shared" si="3"/>
        <v>80.127272727272725</v>
      </c>
    </row>
    <row r="13" spans="1:28">
      <c r="A13" s="3">
        <v>6</v>
      </c>
      <c r="B13" s="1"/>
      <c r="C13" s="3">
        <v>34</v>
      </c>
      <c r="D13" s="32">
        <v>10</v>
      </c>
      <c r="E13" s="32">
        <v>14.5</v>
      </c>
      <c r="F13" s="32">
        <v>8</v>
      </c>
      <c r="G13" s="32">
        <v>9</v>
      </c>
      <c r="H13" s="32">
        <v>9</v>
      </c>
      <c r="I13" s="32">
        <v>15.5</v>
      </c>
      <c r="J13" s="32">
        <v>10</v>
      </c>
      <c r="K13" s="32">
        <v>14</v>
      </c>
      <c r="L13" s="32">
        <v>5.5</v>
      </c>
      <c r="M13" s="32">
        <v>20</v>
      </c>
      <c r="N13" s="32">
        <v>6</v>
      </c>
      <c r="O13" s="32">
        <v>18</v>
      </c>
      <c r="P13" s="32">
        <v>5</v>
      </c>
      <c r="Q13" s="32">
        <v>13.5</v>
      </c>
      <c r="R13" s="32">
        <v>10</v>
      </c>
      <c r="S13" s="32">
        <v>15</v>
      </c>
      <c r="T13" s="32">
        <v>9</v>
      </c>
      <c r="U13" s="32">
        <v>16.5</v>
      </c>
      <c r="V13" s="32">
        <v>10</v>
      </c>
      <c r="W13" s="32">
        <v>16</v>
      </c>
      <c r="X13" s="32">
        <v>2</v>
      </c>
      <c r="Y13" s="47">
        <f>(D13+F13+H13+J13+L13+N13+P13+R13+T13+V13+X13)/$Y$4*100</f>
        <v>76.818181818181813</v>
      </c>
      <c r="Z13" s="47">
        <f>(E13+G13+I13+K13+M13+O13+Q13+S13+U13+W13)/$Z$4*100</f>
        <v>76</v>
      </c>
      <c r="AA13" s="47">
        <v>70</v>
      </c>
      <c r="AB13" s="48">
        <f t="shared" si="3"/>
        <v>74.445454545454538</v>
      </c>
    </row>
    <row r="14" spans="1:28">
      <c r="A14" s="3">
        <v>7</v>
      </c>
      <c r="B14" s="1"/>
      <c r="C14" s="3">
        <v>31</v>
      </c>
      <c r="D14" s="32">
        <v>3</v>
      </c>
      <c r="E14" s="32">
        <v>18</v>
      </c>
      <c r="F14" s="32">
        <v>6</v>
      </c>
      <c r="G14" s="32">
        <v>18.5</v>
      </c>
      <c r="H14" s="32">
        <v>9</v>
      </c>
      <c r="I14" s="32">
        <v>15</v>
      </c>
      <c r="J14" s="32">
        <v>7</v>
      </c>
      <c r="K14" s="32">
        <v>19.5</v>
      </c>
      <c r="L14" s="32">
        <v>4</v>
      </c>
      <c r="M14" s="32">
        <v>20</v>
      </c>
      <c r="N14" s="32">
        <v>10</v>
      </c>
      <c r="O14" s="32">
        <v>19</v>
      </c>
      <c r="P14" s="32">
        <v>10</v>
      </c>
      <c r="Q14" s="32">
        <v>20</v>
      </c>
      <c r="R14" s="32">
        <v>10</v>
      </c>
      <c r="S14" s="32">
        <v>20</v>
      </c>
      <c r="T14" s="32">
        <v>10</v>
      </c>
      <c r="U14" s="32">
        <v>19</v>
      </c>
      <c r="V14" s="32">
        <v>9</v>
      </c>
      <c r="W14" s="32">
        <v>19</v>
      </c>
      <c r="X14" s="32">
        <v>1</v>
      </c>
      <c r="Y14" s="47">
        <f>(D14+F14+H14+J14+L14+N14+P15+R14+T14+V14+X14)/$Y$4*100</f>
        <v>71.818181818181813</v>
      </c>
      <c r="Z14" s="47">
        <f>(E14+G14+I14+K14+M14+O14+Q14+S14+U14+W14)/$Z$4*100</f>
        <v>94</v>
      </c>
      <c r="AA14" s="47">
        <v>45</v>
      </c>
      <c r="AB14" s="48">
        <f t="shared" si="3"/>
        <v>72.645454545454541</v>
      </c>
    </row>
    <row r="15" spans="1:28">
      <c r="A15" s="3">
        <v>8</v>
      </c>
      <c r="B15" s="1"/>
      <c r="C15" s="3">
        <v>33</v>
      </c>
      <c r="D15" s="32">
        <v>6</v>
      </c>
      <c r="E15" s="32">
        <v>13.5</v>
      </c>
      <c r="F15" s="32">
        <v>10</v>
      </c>
      <c r="G15" s="32">
        <v>13.5</v>
      </c>
      <c r="H15" s="32">
        <v>10</v>
      </c>
      <c r="I15" s="32">
        <v>17</v>
      </c>
      <c r="J15" s="32">
        <v>10</v>
      </c>
      <c r="K15" s="32">
        <v>16.5</v>
      </c>
      <c r="L15" s="32">
        <v>10</v>
      </c>
      <c r="M15" s="32">
        <v>18</v>
      </c>
      <c r="N15" s="32">
        <v>10</v>
      </c>
      <c r="O15" s="32">
        <v>19</v>
      </c>
      <c r="P15" s="32">
        <v>10</v>
      </c>
      <c r="Q15" s="32">
        <v>18.5</v>
      </c>
      <c r="R15" s="32">
        <v>10</v>
      </c>
      <c r="S15" s="32">
        <v>16</v>
      </c>
      <c r="T15" s="32">
        <v>10</v>
      </c>
      <c r="U15" s="32">
        <v>17</v>
      </c>
      <c r="V15" s="32">
        <v>10</v>
      </c>
      <c r="W15" s="32">
        <v>15.5</v>
      </c>
      <c r="X15" s="32">
        <v>2</v>
      </c>
      <c r="Y15" s="47">
        <f t="shared" ref="Y15:Y34" si="4">(D15+F15+H15+J15+L15+N15+P15+R15+T15+V15+X15)/$Y$4*100</f>
        <v>89.090909090909093</v>
      </c>
      <c r="Z15" s="47">
        <f>(E15+G15+I15+K15+M15+O15+Q15+S15+U15+W16)/$Z$4*100</f>
        <v>83</v>
      </c>
      <c r="AA15" s="47">
        <v>80</v>
      </c>
      <c r="AB15" s="48">
        <f t="shared" si="3"/>
        <v>83.927272727272722</v>
      </c>
    </row>
    <row r="16" spans="1:28">
      <c r="A16" s="3">
        <v>9</v>
      </c>
      <c r="B16" s="1"/>
      <c r="C16" s="3">
        <v>14</v>
      </c>
      <c r="D16" s="32">
        <v>5</v>
      </c>
      <c r="E16" s="32">
        <v>15.5</v>
      </c>
      <c r="F16" s="32">
        <v>9</v>
      </c>
      <c r="G16" s="32">
        <v>16</v>
      </c>
      <c r="H16" s="32">
        <v>9</v>
      </c>
      <c r="I16" s="32">
        <v>17.5</v>
      </c>
      <c r="J16" s="32">
        <v>8</v>
      </c>
      <c r="K16" s="32">
        <v>16</v>
      </c>
      <c r="L16" s="32">
        <v>8</v>
      </c>
      <c r="M16" s="32">
        <v>20</v>
      </c>
      <c r="N16" s="32">
        <v>10</v>
      </c>
      <c r="O16" s="32">
        <v>19</v>
      </c>
      <c r="P16" s="32">
        <v>10</v>
      </c>
      <c r="Q16" s="32">
        <v>18</v>
      </c>
      <c r="R16" s="32">
        <v>10</v>
      </c>
      <c r="S16" s="32">
        <v>17</v>
      </c>
      <c r="T16" s="32">
        <v>0</v>
      </c>
      <c r="U16" s="32">
        <v>14.5</v>
      </c>
      <c r="V16" s="32">
        <v>10</v>
      </c>
      <c r="W16" s="32">
        <v>17</v>
      </c>
      <c r="X16" s="32">
        <v>10</v>
      </c>
      <c r="Y16" s="47">
        <f t="shared" si="4"/>
        <v>80.909090909090907</v>
      </c>
      <c r="Z16" s="47">
        <f t="shared" ref="Z16:Z46" si="5">(E16+G16+I16+K16+M16+O16+Q16+S16+U16+W16)/$Z$4*100</f>
        <v>85.25</v>
      </c>
      <c r="AA16" s="47">
        <v>5</v>
      </c>
      <c r="AB16" s="48">
        <f t="shared" si="3"/>
        <v>59.872727272727268</v>
      </c>
    </row>
    <row r="17" spans="1:28">
      <c r="A17" s="3">
        <v>10</v>
      </c>
      <c r="B17" s="1"/>
      <c r="C17" s="3">
        <v>13</v>
      </c>
      <c r="D17" s="32">
        <v>10</v>
      </c>
      <c r="E17" s="32">
        <v>15</v>
      </c>
      <c r="F17" s="32">
        <v>10</v>
      </c>
      <c r="G17" s="32">
        <v>19</v>
      </c>
      <c r="H17" s="32">
        <v>10</v>
      </c>
      <c r="I17" s="32">
        <v>19.5</v>
      </c>
      <c r="J17" s="32">
        <v>10</v>
      </c>
      <c r="K17" s="32">
        <v>14</v>
      </c>
      <c r="L17" s="32">
        <v>10</v>
      </c>
      <c r="M17" s="32">
        <v>10</v>
      </c>
      <c r="N17" s="32">
        <v>10</v>
      </c>
      <c r="O17" s="32">
        <v>17</v>
      </c>
      <c r="P17" s="32">
        <v>10</v>
      </c>
      <c r="Q17" s="32">
        <v>18.5</v>
      </c>
      <c r="R17" s="32">
        <v>10</v>
      </c>
      <c r="S17" s="32">
        <v>17</v>
      </c>
      <c r="T17" s="32">
        <v>10</v>
      </c>
      <c r="U17" s="32">
        <v>19</v>
      </c>
      <c r="V17" s="32">
        <v>10</v>
      </c>
      <c r="W17" s="32">
        <v>19</v>
      </c>
      <c r="X17" s="32">
        <v>7</v>
      </c>
      <c r="Y17" s="47">
        <f t="shared" si="4"/>
        <v>97.27272727272728</v>
      </c>
      <c r="Z17" s="47">
        <f t="shared" si="5"/>
        <v>84</v>
      </c>
      <c r="AA17" s="47">
        <v>100</v>
      </c>
      <c r="AB17" s="48">
        <f t="shared" si="3"/>
        <v>92.781818181818181</v>
      </c>
    </row>
    <row r="18" spans="1:28">
      <c r="A18" s="3">
        <v>11</v>
      </c>
      <c r="B18" s="1"/>
      <c r="C18" s="3">
        <v>22</v>
      </c>
      <c r="D18" s="32">
        <v>10</v>
      </c>
      <c r="E18" s="32">
        <v>17.5</v>
      </c>
      <c r="F18" s="32">
        <v>10</v>
      </c>
      <c r="G18" s="32">
        <v>18</v>
      </c>
      <c r="H18" s="32">
        <v>9</v>
      </c>
      <c r="I18" s="32">
        <v>18</v>
      </c>
      <c r="J18" s="32">
        <v>10</v>
      </c>
      <c r="K18" s="32">
        <v>15</v>
      </c>
      <c r="L18" s="32">
        <v>10</v>
      </c>
      <c r="M18" s="32">
        <v>20</v>
      </c>
      <c r="N18" s="32">
        <v>10</v>
      </c>
      <c r="O18" s="32">
        <v>15.5</v>
      </c>
      <c r="P18" s="32">
        <v>10</v>
      </c>
      <c r="Q18" s="32">
        <v>20</v>
      </c>
      <c r="R18" s="32">
        <v>10</v>
      </c>
      <c r="S18" s="32">
        <v>18</v>
      </c>
      <c r="T18" s="32">
        <v>10</v>
      </c>
      <c r="U18" s="32">
        <v>19.5</v>
      </c>
      <c r="V18" s="32">
        <v>10</v>
      </c>
      <c r="W18" s="32">
        <v>20</v>
      </c>
      <c r="X18" s="32">
        <v>9</v>
      </c>
      <c r="Y18" s="47">
        <f t="shared" si="4"/>
        <v>98.181818181818187</v>
      </c>
      <c r="Z18" s="47">
        <f t="shared" si="5"/>
        <v>90.75</v>
      </c>
      <c r="AA18" s="47">
        <v>80</v>
      </c>
      <c r="AB18" s="48">
        <f t="shared" si="3"/>
        <v>89.754545454545465</v>
      </c>
    </row>
    <row r="19" spans="1:28">
      <c r="A19" s="3">
        <v>12</v>
      </c>
      <c r="B19" s="1"/>
      <c r="C19" s="3">
        <v>21</v>
      </c>
      <c r="D19" s="32">
        <v>9</v>
      </c>
      <c r="E19" s="32">
        <v>14.5</v>
      </c>
      <c r="F19" s="32">
        <v>9</v>
      </c>
      <c r="G19" s="32">
        <v>17</v>
      </c>
      <c r="H19" s="32">
        <v>10</v>
      </c>
      <c r="I19" s="32">
        <v>18.5</v>
      </c>
      <c r="J19" s="32">
        <v>10</v>
      </c>
      <c r="K19" s="32">
        <v>18.5</v>
      </c>
      <c r="L19" s="32">
        <v>10</v>
      </c>
      <c r="M19" s="32">
        <v>20</v>
      </c>
      <c r="N19" s="32">
        <v>8</v>
      </c>
      <c r="O19" s="32">
        <v>20</v>
      </c>
      <c r="P19" s="32">
        <v>10</v>
      </c>
      <c r="Q19" s="32">
        <v>20</v>
      </c>
      <c r="R19" s="32">
        <v>10</v>
      </c>
      <c r="S19" s="32">
        <v>19</v>
      </c>
      <c r="T19" s="32">
        <v>9</v>
      </c>
      <c r="U19" s="32">
        <v>18</v>
      </c>
      <c r="V19" s="32">
        <v>9</v>
      </c>
      <c r="W19" s="32">
        <v>17.5</v>
      </c>
      <c r="X19" s="32">
        <v>6</v>
      </c>
      <c r="Y19" s="47">
        <f t="shared" si="4"/>
        <v>90.909090909090907</v>
      </c>
      <c r="Z19" s="47">
        <f t="shared" si="5"/>
        <v>91.5</v>
      </c>
      <c r="AA19" s="47">
        <v>100</v>
      </c>
      <c r="AB19" s="48">
        <f t="shared" si="3"/>
        <v>93.872727272727275</v>
      </c>
    </row>
    <row r="20" spans="1:28">
      <c r="A20" s="3">
        <v>13</v>
      </c>
      <c r="B20" s="1"/>
      <c r="C20" s="3">
        <v>31</v>
      </c>
      <c r="D20" s="32">
        <v>9</v>
      </c>
      <c r="E20" s="32">
        <v>18</v>
      </c>
      <c r="F20" s="32">
        <v>10</v>
      </c>
      <c r="G20" s="32">
        <v>18.5</v>
      </c>
      <c r="H20" s="32">
        <v>10</v>
      </c>
      <c r="I20" s="32">
        <v>15</v>
      </c>
      <c r="J20" s="32">
        <v>10</v>
      </c>
      <c r="K20" s="32">
        <v>19.5</v>
      </c>
      <c r="L20" s="32">
        <v>10</v>
      </c>
      <c r="M20" s="32">
        <v>20</v>
      </c>
      <c r="N20" s="32">
        <v>10</v>
      </c>
      <c r="O20" s="32">
        <v>19</v>
      </c>
      <c r="P20" s="32">
        <v>10</v>
      </c>
      <c r="Q20" s="32">
        <v>20</v>
      </c>
      <c r="R20" s="32">
        <v>10</v>
      </c>
      <c r="S20" s="32">
        <v>20</v>
      </c>
      <c r="T20" s="32">
        <v>10</v>
      </c>
      <c r="U20" s="32">
        <v>19</v>
      </c>
      <c r="V20" s="32">
        <v>10</v>
      </c>
      <c r="W20" s="32">
        <v>19</v>
      </c>
      <c r="X20" s="32">
        <v>5</v>
      </c>
      <c r="Y20" s="47">
        <f t="shared" si="4"/>
        <v>94.545454545454547</v>
      </c>
      <c r="Z20" s="47">
        <f t="shared" si="5"/>
        <v>94</v>
      </c>
      <c r="AA20" s="47">
        <v>60</v>
      </c>
      <c r="AB20" s="48">
        <f t="shared" si="3"/>
        <v>83.963636363636354</v>
      </c>
    </row>
    <row r="21" spans="1:28">
      <c r="A21" s="3">
        <v>14</v>
      </c>
      <c r="B21" s="1"/>
      <c r="C21" s="3">
        <v>13</v>
      </c>
      <c r="D21" s="32">
        <v>9</v>
      </c>
      <c r="E21" s="32">
        <v>15</v>
      </c>
      <c r="F21" s="32">
        <v>3</v>
      </c>
      <c r="G21" s="32">
        <v>19</v>
      </c>
      <c r="H21" s="32">
        <v>9</v>
      </c>
      <c r="I21" s="32">
        <v>19.5</v>
      </c>
      <c r="J21" s="32">
        <v>10</v>
      </c>
      <c r="K21" s="32">
        <v>14</v>
      </c>
      <c r="L21" s="32">
        <v>10</v>
      </c>
      <c r="M21" s="32">
        <v>10</v>
      </c>
      <c r="N21" s="32">
        <v>10</v>
      </c>
      <c r="O21" s="32">
        <v>17</v>
      </c>
      <c r="P21" s="32">
        <v>10</v>
      </c>
      <c r="Q21" s="32">
        <v>18.5</v>
      </c>
      <c r="R21" s="32">
        <v>10</v>
      </c>
      <c r="S21" s="32">
        <v>17</v>
      </c>
      <c r="T21" s="32">
        <v>8</v>
      </c>
      <c r="U21" s="32">
        <v>19</v>
      </c>
      <c r="V21" s="32">
        <v>8</v>
      </c>
      <c r="W21" s="32">
        <v>19</v>
      </c>
      <c r="X21" s="32">
        <v>7</v>
      </c>
      <c r="Y21" s="47">
        <f t="shared" si="4"/>
        <v>85.454545454545453</v>
      </c>
      <c r="Z21" s="47">
        <f t="shared" si="5"/>
        <v>84</v>
      </c>
      <c r="AA21" s="47">
        <v>95</v>
      </c>
      <c r="AB21" s="48">
        <f t="shared" si="3"/>
        <v>87.736363636363635</v>
      </c>
    </row>
    <row r="22" spans="1:28">
      <c r="A22" s="3">
        <v>15</v>
      </c>
      <c r="B22" s="1"/>
      <c r="C22" s="3">
        <v>23</v>
      </c>
      <c r="D22" s="32">
        <v>10</v>
      </c>
      <c r="E22" s="32">
        <v>18</v>
      </c>
      <c r="F22" s="32">
        <v>10</v>
      </c>
      <c r="G22" s="32">
        <v>15</v>
      </c>
      <c r="H22" s="32">
        <v>8</v>
      </c>
      <c r="I22" s="32">
        <v>16</v>
      </c>
      <c r="J22" s="32">
        <v>10</v>
      </c>
      <c r="K22" s="32">
        <v>16.5</v>
      </c>
      <c r="L22" s="32">
        <v>3.5</v>
      </c>
      <c r="M22" s="32">
        <v>20</v>
      </c>
      <c r="N22" s="32">
        <v>8</v>
      </c>
      <c r="O22" s="32">
        <v>20</v>
      </c>
      <c r="P22" s="32">
        <v>10</v>
      </c>
      <c r="Q22" s="32">
        <v>19</v>
      </c>
      <c r="R22" s="32">
        <v>10</v>
      </c>
      <c r="S22" s="32">
        <v>17</v>
      </c>
      <c r="T22" s="32">
        <v>7</v>
      </c>
      <c r="U22" s="32">
        <v>18.5</v>
      </c>
      <c r="V22" s="32">
        <v>8</v>
      </c>
      <c r="W22" s="32">
        <v>19</v>
      </c>
      <c r="X22" s="32">
        <v>6</v>
      </c>
      <c r="Y22" s="47">
        <f t="shared" si="4"/>
        <v>82.27272727272728</v>
      </c>
      <c r="Z22" s="47">
        <f t="shared" si="5"/>
        <v>89.5</v>
      </c>
      <c r="AA22" s="47">
        <v>100</v>
      </c>
      <c r="AB22" s="48">
        <f t="shared" si="3"/>
        <v>90.481818181818184</v>
      </c>
    </row>
    <row r="23" spans="1:28">
      <c r="A23" s="3">
        <v>16</v>
      </c>
      <c r="B23" s="1"/>
      <c r="C23" s="3">
        <v>12</v>
      </c>
      <c r="D23" s="32">
        <v>9</v>
      </c>
      <c r="E23" s="32">
        <v>18.5</v>
      </c>
      <c r="F23" s="32">
        <v>8</v>
      </c>
      <c r="G23" s="32">
        <v>17</v>
      </c>
      <c r="H23" s="32">
        <v>9</v>
      </c>
      <c r="I23" s="32">
        <v>17.5</v>
      </c>
      <c r="J23" s="32">
        <v>9</v>
      </c>
      <c r="K23" s="32">
        <v>17</v>
      </c>
      <c r="L23" s="32">
        <v>6.5</v>
      </c>
      <c r="M23" s="32">
        <v>17</v>
      </c>
      <c r="N23" s="32">
        <v>5</v>
      </c>
      <c r="O23" s="32">
        <v>18</v>
      </c>
      <c r="P23" s="32">
        <v>10</v>
      </c>
      <c r="Q23" s="32">
        <v>19.5</v>
      </c>
      <c r="R23" s="32">
        <v>10</v>
      </c>
      <c r="S23" s="32">
        <v>17</v>
      </c>
      <c r="T23" s="32">
        <v>8</v>
      </c>
      <c r="U23" s="32">
        <v>19</v>
      </c>
      <c r="V23" s="32">
        <v>8</v>
      </c>
      <c r="W23" s="32">
        <v>18</v>
      </c>
      <c r="X23" s="32">
        <v>4</v>
      </c>
      <c r="Y23" s="47">
        <f t="shared" si="4"/>
        <v>78.63636363636364</v>
      </c>
      <c r="Z23" s="47">
        <f t="shared" si="5"/>
        <v>89.25</v>
      </c>
      <c r="AA23" s="47">
        <v>85</v>
      </c>
      <c r="AB23" s="48">
        <f t="shared" si="3"/>
        <v>84.790909090909082</v>
      </c>
    </row>
    <row r="24" spans="1:28">
      <c r="A24" s="3">
        <v>17</v>
      </c>
      <c r="B24" s="1"/>
      <c r="C24" s="3">
        <v>21</v>
      </c>
      <c r="D24" s="32">
        <v>9</v>
      </c>
      <c r="E24" s="32">
        <v>14.5</v>
      </c>
      <c r="F24" s="32">
        <v>9</v>
      </c>
      <c r="G24" s="32">
        <v>17</v>
      </c>
      <c r="H24" s="32">
        <v>8</v>
      </c>
      <c r="I24" s="32">
        <v>18.5</v>
      </c>
      <c r="J24" s="32">
        <v>10</v>
      </c>
      <c r="K24" s="32">
        <v>18.5</v>
      </c>
      <c r="L24" s="32">
        <v>10</v>
      </c>
      <c r="M24" s="32">
        <v>20</v>
      </c>
      <c r="N24" s="32">
        <v>8</v>
      </c>
      <c r="O24" s="32">
        <v>20</v>
      </c>
      <c r="P24" s="32">
        <v>10</v>
      </c>
      <c r="Q24" s="32">
        <v>20</v>
      </c>
      <c r="R24" s="32">
        <v>10</v>
      </c>
      <c r="S24" s="32">
        <v>19</v>
      </c>
      <c r="T24" s="32">
        <v>10</v>
      </c>
      <c r="U24" s="32">
        <v>18</v>
      </c>
      <c r="V24" s="32">
        <v>10</v>
      </c>
      <c r="W24" s="32">
        <v>17.5</v>
      </c>
      <c r="X24" s="32">
        <v>7</v>
      </c>
      <c r="Y24" s="47">
        <f t="shared" si="4"/>
        <v>91.818181818181827</v>
      </c>
      <c r="Z24" s="47">
        <f t="shared" si="5"/>
        <v>91.5</v>
      </c>
      <c r="AA24" s="47">
        <v>47</v>
      </c>
      <c r="AB24" s="48">
        <f t="shared" si="3"/>
        <v>78.24545454545455</v>
      </c>
    </row>
    <row r="25" spans="1:28">
      <c r="A25" s="3">
        <v>19</v>
      </c>
      <c r="B25" s="1"/>
      <c r="C25" s="3">
        <v>24</v>
      </c>
      <c r="D25" s="32">
        <v>10</v>
      </c>
      <c r="E25" s="32">
        <v>15</v>
      </c>
      <c r="F25" s="32">
        <v>8</v>
      </c>
      <c r="G25" s="32">
        <v>12.5</v>
      </c>
      <c r="H25" s="32">
        <v>9</v>
      </c>
      <c r="I25" s="32">
        <v>16.5</v>
      </c>
      <c r="J25" s="32">
        <v>9</v>
      </c>
      <c r="K25" s="32">
        <v>15</v>
      </c>
      <c r="L25" s="32">
        <v>7.5</v>
      </c>
      <c r="M25" s="32">
        <v>20</v>
      </c>
      <c r="N25" s="32">
        <v>10</v>
      </c>
      <c r="O25" s="32">
        <v>17</v>
      </c>
      <c r="P25" s="32">
        <v>10</v>
      </c>
      <c r="Q25" s="32">
        <v>18.5</v>
      </c>
      <c r="R25" s="32">
        <v>10</v>
      </c>
      <c r="S25" s="32">
        <v>12</v>
      </c>
      <c r="T25" s="32">
        <v>10</v>
      </c>
      <c r="U25" s="32">
        <v>13.5</v>
      </c>
      <c r="V25" s="32">
        <v>7</v>
      </c>
      <c r="W25" s="32">
        <v>20</v>
      </c>
      <c r="X25" s="32">
        <v>4</v>
      </c>
      <c r="Y25" s="47">
        <f t="shared" si="4"/>
        <v>85.909090909090907</v>
      </c>
      <c r="Z25" s="47">
        <f t="shared" si="5"/>
        <v>80</v>
      </c>
      <c r="AA25" s="47">
        <v>100</v>
      </c>
      <c r="AB25" s="48">
        <f t="shared" si="3"/>
        <v>87.77272727272728</v>
      </c>
    </row>
    <row r="26" spans="1:28">
      <c r="A26" s="3">
        <v>20</v>
      </c>
      <c r="B26" s="1"/>
      <c r="C26" s="3">
        <v>25</v>
      </c>
      <c r="D26" s="32">
        <v>10</v>
      </c>
      <c r="E26" s="32">
        <v>15</v>
      </c>
      <c r="F26" s="32">
        <v>8</v>
      </c>
      <c r="G26" s="32">
        <v>14</v>
      </c>
      <c r="H26" s="32">
        <v>9</v>
      </c>
      <c r="I26" s="32">
        <v>15</v>
      </c>
      <c r="J26" s="32">
        <v>10</v>
      </c>
      <c r="K26" s="32">
        <v>17.5</v>
      </c>
      <c r="L26" s="32">
        <v>10</v>
      </c>
      <c r="M26" s="32">
        <v>17</v>
      </c>
      <c r="N26" s="32">
        <v>10</v>
      </c>
      <c r="O26" s="32">
        <v>16</v>
      </c>
      <c r="P26" s="32">
        <v>10</v>
      </c>
      <c r="Q26" s="32">
        <v>18.5</v>
      </c>
      <c r="R26" s="32">
        <v>10</v>
      </c>
      <c r="S26" s="32">
        <v>17</v>
      </c>
      <c r="T26" s="32">
        <v>6</v>
      </c>
      <c r="U26" s="32">
        <v>14.5</v>
      </c>
      <c r="V26" s="32">
        <v>10</v>
      </c>
      <c r="W26" s="32">
        <v>18.5</v>
      </c>
      <c r="X26" s="32">
        <v>7</v>
      </c>
      <c r="Y26" s="47">
        <f t="shared" si="4"/>
        <v>90.909090909090907</v>
      </c>
      <c r="Z26" s="47">
        <f t="shared" si="5"/>
        <v>81.5</v>
      </c>
      <c r="AA26" s="47">
        <v>80</v>
      </c>
      <c r="AB26" s="48">
        <f t="shared" si="3"/>
        <v>83.872727272727275</v>
      </c>
    </row>
    <row r="27" spans="1:28">
      <c r="A27" s="3">
        <v>21</v>
      </c>
      <c r="B27" s="1"/>
      <c r="C27" s="3">
        <v>14</v>
      </c>
      <c r="D27" s="32">
        <v>10</v>
      </c>
      <c r="E27" s="32">
        <v>15.5</v>
      </c>
      <c r="F27" s="32">
        <v>9</v>
      </c>
      <c r="G27" s="32">
        <v>16</v>
      </c>
      <c r="H27" s="32">
        <v>8</v>
      </c>
      <c r="I27" s="32">
        <v>17.5</v>
      </c>
      <c r="J27" s="32">
        <v>7</v>
      </c>
      <c r="K27" s="32">
        <v>16</v>
      </c>
      <c r="L27" s="32">
        <v>8</v>
      </c>
      <c r="M27" s="32">
        <v>20</v>
      </c>
      <c r="N27" s="32">
        <v>10</v>
      </c>
      <c r="O27" s="32">
        <v>19</v>
      </c>
      <c r="P27" s="32">
        <v>10</v>
      </c>
      <c r="Q27" s="32">
        <v>18</v>
      </c>
      <c r="R27" s="32">
        <v>10</v>
      </c>
      <c r="S27" s="32">
        <v>17</v>
      </c>
      <c r="T27" s="32">
        <v>10</v>
      </c>
      <c r="U27" s="32">
        <v>14.5</v>
      </c>
      <c r="V27" s="32">
        <v>10</v>
      </c>
      <c r="W27" s="32">
        <v>17</v>
      </c>
      <c r="X27" s="32">
        <v>10</v>
      </c>
      <c r="Y27" s="47">
        <f t="shared" si="4"/>
        <v>92.72727272727272</v>
      </c>
      <c r="Z27" s="47">
        <f t="shared" si="5"/>
        <v>85.25</v>
      </c>
      <c r="AA27" s="47">
        <v>52</v>
      </c>
      <c r="AB27" s="48">
        <f t="shared" si="3"/>
        <v>77.518181818181816</v>
      </c>
    </row>
    <row r="28" spans="1:28">
      <c r="A28" s="3">
        <v>22</v>
      </c>
      <c r="B28" s="1"/>
      <c r="C28" s="3">
        <v>21</v>
      </c>
      <c r="D28" s="32">
        <v>10</v>
      </c>
      <c r="E28" s="32">
        <v>14.5</v>
      </c>
      <c r="F28" s="32">
        <v>9</v>
      </c>
      <c r="G28" s="32">
        <v>17</v>
      </c>
      <c r="H28" s="32">
        <v>9</v>
      </c>
      <c r="I28" s="32">
        <v>18.5</v>
      </c>
      <c r="J28" s="32">
        <v>10</v>
      </c>
      <c r="K28" s="32">
        <v>18.5</v>
      </c>
      <c r="L28" s="32">
        <v>10</v>
      </c>
      <c r="M28" s="32">
        <v>20</v>
      </c>
      <c r="N28" s="32">
        <v>7</v>
      </c>
      <c r="O28" s="32">
        <v>20</v>
      </c>
      <c r="P28" s="32">
        <v>10</v>
      </c>
      <c r="Q28" s="32">
        <v>20</v>
      </c>
      <c r="R28" s="32">
        <v>10</v>
      </c>
      <c r="S28" s="32">
        <v>19</v>
      </c>
      <c r="T28" s="32">
        <v>10</v>
      </c>
      <c r="U28" s="32">
        <v>18</v>
      </c>
      <c r="V28" s="32">
        <v>8</v>
      </c>
      <c r="W28" s="32">
        <v>17.5</v>
      </c>
      <c r="X28" s="32">
        <v>7</v>
      </c>
      <c r="Y28" s="47">
        <f t="shared" si="4"/>
        <v>90.909090909090907</v>
      </c>
      <c r="Z28" s="47">
        <f t="shared" si="5"/>
        <v>91.5</v>
      </c>
      <c r="AA28" s="47">
        <v>85</v>
      </c>
      <c r="AB28" s="48">
        <f t="shared" si="3"/>
        <v>89.372727272727275</v>
      </c>
    </row>
    <row r="29" spans="1:28">
      <c r="A29" s="3">
        <v>23</v>
      </c>
      <c r="B29" s="1"/>
      <c r="C29" s="3">
        <v>22</v>
      </c>
      <c r="D29" s="32">
        <v>9</v>
      </c>
      <c r="E29" s="32">
        <v>17.5</v>
      </c>
      <c r="F29" s="32">
        <v>8</v>
      </c>
      <c r="G29" s="32">
        <v>18</v>
      </c>
      <c r="H29" s="32">
        <v>10</v>
      </c>
      <c r="I29" s="32">
        <v>18</v>
      </c>
      <c r="J29" s="32">
        <v>10</v>
      </c>
      <c r="K29" s="32">
        <v>15</v>
      </c>
      <c r="L29" s="32">
        <v>10</v>
      </c>
      <c r="M29" s="32">
        <v>20</v>
      </c>
      <c r="N29" s="32">
        <v>10</v>
      </c>
      <c r="O29" s="32">
        <v>15.5</v>
      </c>
      <c r="P29" s="32">
        <v>10</v>
      </c>
      <c r="Q29" s="32">
        <v>20</v>
      </c>
      <c r="R29" s="32">
        <v>10</v>
      </c>
      <c r="S29" s="32">
        <v>18</v>
      </c>
      <c r="T29" s="32">
        <v>10</v>
      </c>
      <c r="U29" s="32">
        <v>19.5</v>
      </c>
      <c r="V29" s="32">
        <v>10</v>
      </c>
      <c r="W29" s="32">
        <v>20</v>
      </c>
      <c r="X29" s="32">
        <v>6</v>
      </c>
      <c r="Y29" s="47">
        <f t="shared" si="4"/>
        <v>93.63636363636364</v>
      </c>
      <c r="Z29" s="47">
        <f t="shared" si="5"/>
        <v>90.75</v>
      </c>
      <c r="AA29" s="47">
        <v>30</v>
      </c>
      <c r="AB29" s="48">
        <f t="shared" si="3"/>
        <v>73.390909090909091</v>
      </c>
    </row>
    <row r="30" spans="1:28">
      <c r="A30" s="3">
        <v>24</v>
      </c>
      <c r="B30" s="1"/>
      <c r="C30" s="3">
        <v>24</v>
      </c>
      <c r="D30" s="32">
        <v>8</v>
      </c>
      <c r="E30" s="32">
        <v>15</v>
      </c>
      <c r="F30" s="32">
        <v>10</v>
      </c>
      <c r="G30" s="32">
        <v>12.5</v>
      </c>
      <c r="H30" s="32">
        <v>2.5</v>
      </c>
      <c r="I30" s="32">
        <v>16.5</v>
      </c>
      <c r="J30" s="32">
        <v>10</v>
      </c>
      <c r="K30" s="32">
        <v>15</v>
      </c>
      <c r="L30" s="32">
        <v>8.5</v>
      </c>
      <c r="M30" s="32">
        <v>20</v>
      </c>
      <c r="N30" s="32">
        <v>9</v>
      </c>
      <c r="O30" s="32">
        <v>17</v>
      </c>
      <c r="P30" s="32">
        <v>10</v>
      </c>
      <c r="Q30" s="32">
        <v>18.5</v>
      </c>
      <c r="R30" s="32">
        <v>10</v>
      </c>
      <c r="S30" s="32">
        <v>12</v>
      </c>
      <c r="T30" s="32">
        <v>10</v>
      </c>
      <c r="U30" s="32">
        <v>13.5</v>
      </c>
      <c r="V30" s="32">
        <v>7</v>
      </c>
      <c r="W30" s="32">
        <v>20</v>
      </c>
      <c r="X30" s="32">
        <v>3</v>
      </c>
      <c r="Y30" s="47">
        <f t="shared" si="4"/>
        <v>80</v>
      </c>
      <c r="Z30" s="47">
        <f t="shared" si="5"/>
        <v>80</v>
      </c>
      <c r="AA30" s="47">
        <v>100</v>
      </c>
      <c r="AB30" s="48">
        <f t="shared" si="3"/>
        <v>86</v>
      </c>
    </row>
    <row r="31" spans="1:28">
      <c r="A31" s="3">
        <v>25</v>
      </c>
      <c r="B31" s="1"/>
      <c r="C31" s="3">
        <v>12</v>
      </c>
      <c r="D31" s="32">
        <v>10</v>
      </c>
      <c r="E31" s="32">
        <v>18.5</v>
      </c>
      <c r="F31" s="32">
        <v>10</v>
      </c>
      <c r="G31" s="32">
        <v>17</v>
      </c>
      <c r="H31" s="32">
        <v>9</v>
      </c>
      <c r="I31" s="32">
        <v>17.5</v>
      </c>
      <c r="J31" s="32">
        <v>10</v>
      </c>
      <c r="K31" s="32">
        <v>17</v>
      </c>
      <c r="L31" s="32">
        <v>8.5</v>
      </c>
      <c r="M31" s="32">
        <v>17</v>
      </c>
      <c r="N31" s="32">
        <v>8</v>
      </c>
      <c r="O31" s="32">
        <v>18</v>
      </c>
      <c r="P31" s="32">
        <v>10</v>
      </c>
      <c r="Q31" s="32">
        <v>19.5</v>
      </c>
      <c r="R31" s="32">
        <v>10</v>
      </c>
      <c r="S31" s="32">
        <v>17</v>
      </c>
      <c r="T31" s="32">
        <v>10</v>
      </c>
      <c r="U31" s="32">
        <v>19</v>
      </c>
      <c r="V31" s="32">
        <v>6</v>
      </c>
      <c r="W31" s="32">
        <v>18</v>
      </c>
      <c r="X31" s="32">
        <v>5</v>
      </c>
      <c r="Y31" s="47">
        <f t="shared" si="4"/>
        <v>87.727272727272734</v>
      </c>
      <c r="Z31" s="47">
        <f t="shared" si="5"/>
        <v>89.25</v>
      </c>
      <c r="AA31" s="47">
        <v>100</v>
      </c>
      <c r="AB31" s="48">
        <f t="shared" si="3"/>
        <v>92.018181818181816</v>
      </c>
    </row>
    <row r="32" spans="1:28">
      <c r="A32" s="3">
        <v>26</v>
      </c>
      <c r="B32" s="1"/>
      <c r="C32" s="3">
        <v>14</v>
      </c>
      <c r="D32" s="32">
        <v>9</v>
      </c>
      <c r="E32" s="32">
        <v>15.5</v>
      </c>
      <c r="F32" s="32">
        <v>8</v>
      </c>
      <c r="G32" s="32">
        <v>16</v>
      </c>
      <c r="H32" s="32">
        <v>7</v>
      </c>
      <c r="I32" s="32">
        <v>17.5</v>
      </c>
      <c r="J32" s="32">
        <v>8</v>
      </c>
      <c r="K32" s="32">
        <v>16</v>
      </c>
      <c r="L32" s="32">
        <v>10</v>
      </c>
      <c r="M32" s="32">
        <v>20</v>
      </c>
      <c r="N32" s="32">
        <v>7</v>
      </c>
      <c r="O32" s="32">
        <v>19</v>
      </c>
      <c r="P32" s="32">
        <v>10</v>
      </c>
      <c r="Q32" s="32">
        <v>18</v>
      </c>
      <c r="R32" s="32">
        <v>10</v>
      </c>
      <c r="S32" s="32">
        <v>17</v>
      </c>
      <c r="T32" s="32">
        <v>9</v>
      </c>
      <c r="U32" s="32">
        <v>14.5</v>
      </c>
      <c r="V32" s="32">
        <v>0</v>
      </c>
      <c r="W32" s="32">
        <v>17</v>
      </c>
      <c r="X32" s="32">
        <v>3</v>
      </c>
      <c r="Y32" s="47">
        <f t="shared" si="4"/>
        <v>73.636363636363626</v>
      </c>
      <c r="Z32" s="47">
        <f t="shared" si="5"/>
        <v>85.25</v>
      </c>
      <c r="AA32" s="47">
        <v>95</v>
      </c>
      <c r="AB32" s="48">
        <f t="shared" si="3"/>
        <v>84.690909090909088</v>
      </c>
    </row>
    <row r="33" spans="1:28">
      <c r="A33" s="3">
        <v>27</v>
      </c>
      <c r="B33" s="1"/>
      <c r="C33" s="3">
        <v>13</v>
      </c>
      <c r="D33" s="32">
        <v>10</v>
      </c>
      <c r="E33" s="32">
        <v>15</v>
      </c>
      <c r="F33" s="32">
        <v>10</v>
      </c>
      <c r="G33" s="32">
        <v>19</v>
      </c>
      <c r="H33" s="32">
        <v>9</v>
      </c>
      <c r="I33" s="32">
        <v>19.5</v>
      </c>
      <c r="J33" s="32">
        <v>10</v>
      </c>
      <c r="K33" s="32">
        <v>14</v>
      </c>
      <c r="L33" s="32">
        <v>10</v>
      </c>
      <c r="M33" s="32">
        <v>10</v>
      </c>
      <c r="N33" s="32">
        <v>10</v>
      </c>
      <c r="O33" s="32">
        <v>17</v>
      </c>
      <c r="P33" s="32">
        <v>10</v>
      </c>
      <c r="Q33" s="32">
        <v>18.5</v>
      </c>
      <c r="R33" s="32">
        <v>10</v>
      </c>
      <c r="S33" s="32">
        <v>17</v>
      </c>
      <c r="T33" s="32">
        <v>10</v>
      </c>
      <c r="U33" s="32">
        <v>19</v>
      </c>
      <c r="V33" s="32">
        <v>5</v>
      </c>
      <c r="W33" s="32">
        <v>19</v>
      </c>
      <c r="X33" s="32">
        <v>5</v>
      </c>
      <c r="Y33" s="47">
        <f t="shared" si="4"/>
        <v>90</v>
      </c>
      <c r="Z33" s="47">
        <f t="shared" si="5"/>
        <v>84</v>
      </c>
      <c r="AA33" s="47">
        <v>47</v>
      </c>
      <c r="AB33" s="48">
        <f t="shared" si="3"/>
        <v>74.7</v>
      </c>
    </row>
    <row r="34" spans="1:28">
      <c r="A34" s="3">
        <v>28</v>
      </c>
      <c r="B34" s="1"/>
      <c r="C34" s="3">
        <v>34</v>
      </c>
      <c r="D34" s="32">
        <v>6</v>
      </c>
      <c r="E34" s="32">
        <v>14.5</v>
      </c>
      <c r="F34" s="32">
        <v>3</v>
      </c>
      <c r="G34" s="32">
        <v>9</v>
      </c>
      <c r="H34" s="32">
        <v>2</v>
      </c>
      <c r="I34" s="32">
        <v>15.5</v>
      </c>
      <c r="J34" s="32">
        <v>8</v>
      </c>
      <c r="K34" s="32">
        <v>14</v>
      </c>
      <c r="L34" s="32">
        <v>5.5</v>
      </c>
      <c r="M34" s="32">
        <v>20</v>
      </c>
      <c r="N34" s="32">
        <v>5</v>
      </c>
      <c r="O34" s="32">
        <v>18</v>
      </c>
      <c r="P34" s="32">
        <v>5</v>
      </c>
      <c r="Q34" s="32">
        <v>13.5</v>
      </c>
      <c r="R34" s="32">
        <v>10</v>
      </c>
      <c r="S34" s="32">
        <v>15</v>
      </c>
      <c r="T34" s="32">
        <v>0</v>
      </c>
      <c r="U34" s="32">
        <v>16.5</v>
      </c>
      <c r="V34" s="32">
        <v>8</v>
      </c>
      <c r="W34" s="32">
        <v>16</v>
      </c>
      <c r="X34" s="32">
        <v>2</v>
      </c>
      <c r="Y34" s="47">
        <f t="shared" si="4"/>
        <v>49.545454545454547</v>
      </c>
      <c r="Z34" s="47">
        <f t="shared" si="5"/>
        <v>76</v>
      </c>
      <c r="AA34" s="47">
        <v>72</v>
      </c>
      <c r="AB34" s="48">
        <f t="shared" si="3"/>
        <v>66.86363636363636</v>
      </c>
    </row>
    <row r="35" spans="1:28">
      <c r="A35" s="3">
        <v>29</v>
      </c>
      <c r="B35" s="1"/>
      <c r="C35" s="3">
        <v>31</v>
      </c>
      <c r="D35" s="32">
        <v>8</v>
      </c>
      <c r="E35" s="32">
        <v>18</v>
      </c>
      <c r="F35" s="32">
        <v>10</v>
      </c>
      <c r="G35" s="32">
        <v>18.5</v>
      </c>
      <c r="H35" s="32">
        <v>6</v>
      </c>
      <c r="I35" s="32">
        <v>15</v>
      </c>
      <c r="J35" s="32">
        <v>0</v>
      </c>
      <c r="K35" s="32">
        <v>0</v>
      </c>
      <c r="L35" s="32">
        <v>8</v>
      </c>
      <c r="M35" s="32">
        <v>20</v>
      </c>
      <c r="N35" s="32">
        <v>0</v>
      </c>
      <c r="O35" s="32">
        <v>0</v>
      </c>
      <c r="P35" s="32">
        <v>10</v>
      </c>
      <c r="Q35" s="32">
        <v>20</v>
      </c>
      <c r="R35" s="32">
        <v>10</v>
      </c>
      <c r="S35" s="32">
        <v>20</v>
      </c>
      <c r="T35" s="32">
        <v>10</v>
      </c>
      <c r="U35" s="32">
        <v>19</v>
      </c>
      <c r="V35" s="32">
        <v>10</v>
      </c>
      <c r="W35" s="32">
        <v>19</v>
      </c>
      <c r="X35" s="32">
        <v>3</v>
      </c>
      <c r="Y35" s="47">
        <f>(D35+F35+H35+J35+L35+N35+P36+R35+T35+V35+X35)/$Y$4*100</f>
        <v>63.636363636363633</v>
      </c>
      <c r="Z35" s="47">
        <f t="shared" si="5"/>
        <v>74.75</v>
      </c>
      <c r="AA35" s="47">
        <v>70</v>
      </c>
      <c r="AB35" s="48">
        <f t="shared" si="3"/>
        <v>69.990909090909085</v>
      </c>
    </row>
    <row r="36" spans="1:28">
      <c r="A36" s="3">
        <v>30</v>
      </c>
      <c r="B36" s="1"/>
      <c r="C36" s="3">
        <v>34</v>
      </c>
      <c r="D36" s="32">
        <v>7</v>
      </c>
      <c r="E36" s="32">
        <v>14.5</v>
      </c>
      <c r="F36" s="32">
        <v>9</v>
      </c>
      <c r="G36" s="32">
        <v>9</v>
      </c>
      <c r="H36" s="32">
        <v>4.5</v>
      </c>
      <c r="I36" s="32">
        <v>15.5</v>
      </c>
      <c r="J36" s="32">
        <v>10</v>
      </c>
      <c r="K36" s="32">
        <v>14</v>
      </c>
      <c r="L36" s="32">
        <v>10</v>
      </c>
      <c r="M36" s="32">
        <v>20</v>
      </c>
      <c r="N36" s="32">
        <v>10</v>
      </c>
      <c r="O36" s="32">
        <v>18</v>
      </c>
      <c r="P36" s="32">
        <v>5</v>
      </c>
      <c r="Q36" s="32">
        <v>13.5</v>
      </c>
      <c r="R36" s="32">
        <v>10</v>
      </c>
      <c r="S36" s="32">
        <v>15</v>
      </c>
      <c r="T36" s="32">
        <v>10</v>
      </c>
      <c r="U36" s="32">
        <v>16.5</v>
      </c>
      <c r="V36" s="32">
        <v>10</v>
      </c>
      <c r="W36" s="32">
        <v>16</v>
      </c>
      <c r="X36" s="32">
        <v>9</v>
      </c>
      <c r="Y36" s="47">
        <f t="shared" ref="Y36:Y56" si="6">(D36+F36+H36+J36+L36+N36+P36+R36+T36+V36+X36)/$Y$4*100</f>
        <v>85.909090909090907</v>
      </c>
      <c r="Z36" s="47">
        <f t="shared" si="5"/>
        <v>76</v>
      </c>
      <c r="AA36" s="47">
        <v>20</v>
      </c>
      <c r="AB36" s="48">
        <f t="shared" si="3"/>
        <v>62.172727272727272</v>
      </c>
    </row>
    <row r="37" spans="1:28">
      <c r="A37" s="3">
        <v>31</v>
      </c>
      <c r="B37" s="1"/>
      <c r="C37" s="3">
        <v>26</v>
      </c>
      <c r="D37" s="32">
        <v>10</v>
      </c>
      <c r="E37" s="32">
        <v>11</v>
      </c>
      <c r="F37" s="32">
        <v>6</v>
      </c>
      <c r="G37" s="32">
        <v>12.5</v>
      </c>
      <c r="H37" s="32">
        <v>8</v>
      </c>
      <c r="I37" s="32">
        <v>16.5</v>
      </c>
      <c r="J37" s="32">
        <v>8</v>
      </c>
      <c r="K37" s="32">
        <v>15</v>
      </c>
      <c r="L37" s="32">
        <v>8.5</v>
      </c>
      <c r="M37" s="32">
        <v>20</v>
      </c>
      <c r="N37" s="32">
        <v>8</v>
      </c>
      <c r="O37" s="32">
        <v>17</v>
      </c>
      <c r="P37" s="32">
        <v>10</v>
      </c>
      <c r="Q37" s="32">
        <v>18.5</v>
      </c>
      <c r="R37" s="32">
        <v>10</v>
      </c>
      <c r="S37" s="32">
        <v>12</v>
      </c>
      <c r="T37" s="32">
        <v>9</v>
      </c>
      <c r="U37" s="32">
        <v>13.5</v>
      </c>
      <c r="V37" s="32">
        <v>8</v>
      </c>
      <c r="W37" s="32">
        <v>20</v>
      </c>
      <c r="X37" s="32">
        <v>7</v>
      </c>
      <c r="Y37" s="47">
        <f t="shared" si="6"/>
        <v>84.090909090909093</v>
      </c>
      <c r="Z37" s="47">
        <f t="shared" si="5"/>
        <v>78</v>
      </c>
      <c r="AA37" s="47">
        <v>90</v>
      </c>
      <c r="AB37" s="48">
        <f t="shared" si="3"/>
        <v>83.427272727272722</v>
      </c>
    </row>
    <row r="38" spans="1:28">
      <c r="A38" s="3">
        <v>32</v>
      </c>
      <c r="B38" s="1"/>
      <c r="C38" s="3">
        <v>31</v>
      </c>
      <c r="D38" s="32">
        <v>9</v>
      </c>
      <c r="E38" s="32">
        <v>18</v>
      </c>
      <c r="F38" s="32">
        <v>10</v>
      </c>
      <c r="G38" s="32">
        <v>18.5</v>
      </c>
      <c r="H38" s="32">
        <v>10</v>
      </c>
      <c r="I38" s="32">
        <v>15</v>
      </c>
      <c r="J38" s="32">
        <v>9</v>
      </c>
      <c r="K38" s="32">
        <v>19.5</v>
      </c>
      <c r="L38" s="32">
        <v>4</v>
      </c>
      <c r="M38" s="32">
        <v>20</v>
      </c>
      <c r="N38" s="32">
        <v>10</v>
      </c>
      <c r="O38" s="32">
        <v>19</v>
      </c>
      <c r="P38" s="32">
        <v>10</v>
      </c>
      <c r="Q38" s="32">
        <v>20</v>
      </c>
      <c r="R38" s="32">
        <v>10</v>
      </c>
      <c r="S38" s="32">
        <v>20</v>
      </c>
      <c r="T38" s="32">
        <v>10</v>
      </c>
      <c r="U38" s="32">
        <v>19</v>
      </c>
      <c r="V38" s="32">
        <v>8</v>
      </c>
      <c r="W38" s="32">
        <v>19</v>
      </c>
      <c r="X38" s="32">
        <v>5</v>
      </c>
      <c r="Y38" s="47">
        <f t="shared" si="6"/>
        <v>86.36363636363636</v>
      </c>
      <c r="Z38" s="47">
        <f t="shared" si="5"/>
        <v>94</v>
      </c>
      <c r="AA38" s="47">
        <v>75</v>
      </c>
      <c r="AB38" s="48">
        <f t="shared" si="3"/>
        <v>86.009090909090915</v>
      </c>
    </row>
    <row r="39" spans="1:28">
      <c r="A39" s="3">
        <v>33</v>
      </c>
      <c r="B39" s="1"/>
      <c r="C39" s="3">
        <v>26</v>
      </c>
      <c r="D39" s="32">
        <v>10</v>
      </c>
      <c r="E39" s="32">
        <v>11</v>
      </c>
      <c r="F39" s="32">
        <v>6</v>
      </c>
      <c r="G39" s="32">
        <v>12.5</v>
      </c>
      <c r="H39" s="32">
        <v>9</v>
      </c>
      <c r="I39" s="32">
        <v>16.5</v>
      </c>
      <c r="J39" s="32">
        <v>10</v>
      </c>
      <c r="K39" s="32">
        <v>15</v>
      </c>
      <c r="L39" s="32">
        <v>3.5</v>
      </c>
      <c r="M39" s="32">
        <v>20</v>
      </c>
      <c r="N39" s="32">
        <v>8</v>
      </c>
      <c r="O39" s="32">
        <v>17</v>
      </c>
      <c r="P39" s="32">
        <v>10</v>
      </c>
      <c r="Q39" s="32">
        <v>18.5</v>
      </c>
      <c r="R39" s="32">
        <v>10</v>
      </c>
      <c r="S39" s="32">
        <v>12</v>
      </c>
      <c r="T39" s="32">
        <v>9</v>
      </c>
      <c r="U39" s="32">
        <v>13.5</v>
      </c>
      <c r="V39" s="32">
        <v>6</v>
      </c>
      <c r="W39" s="32">
        <v>20</v>
      </c>
      <c r="X39" s="32">
        <v>5</v>
      </c>
      <c r="Y39" s="47">
        <f t="shared" si="6"/>
        <v>78.63636363636364</v>
      </c>
      <c r="Z39" s="47">
        <f t="shared" si="5"/>
        <v>78</v>
      </c>
      <c r="AA39" s="47">
        <v>100</v>
      </c>
      <c r="AB39" s="48">
        <f t="shared" si="3"/>
        <v>84.790909090909082</v>
      </c>
    </row>
    <row r="40" spans="1:28">
      <c r="A40" s="3">
        <v>34</v>
      </c>
      <c r="B40" s="1"/>
      <c r="C40" s="3">
        <v>24</v>
      </c>
      <c r="D40" s="32">
        <v>10</v>
      </c>
      <c r="E40" s="32">
        <v>15</v>
      </c>
      <c r="F40" s="32">
        <v>7</v>
      </c>
      <c r="G40" s="32">
        <v>12.5</v>
      </c>
      <c r="H40" s="32">
        <v>10</v>
      </c>
      <c r="I40" s="32">
        <v>16.5</v>
      </c>
      <c r="J40" s="32">
        <v>9</v>
      </c>
      <c r="K40" s="32">
        <v>15</v>
      </c>
      <c r="L40" s="32">
        <v>6.5</v>
      </c>
      <c r="M40" s="32">
        <v>20</v>
      </c>
      <c r="N40" s="32">
        <v>8</v>
      </c>
      <c r="O40" s="32">
        <v>17</v>
      </c>
      <c r="P40" s="32">
        <v>10</v>
      </c>
      <c r="Q40" s="32">
        <v>18.5</v>
      </c>
      <c r="R40" s="32">
        <v>10</v>
      </c>
      <c r="S40" s="32">
        <v>12</v>
      </c>
      <c r="T40" s="32">
        <v>8</v>
      </c>
      <c r="U40" s="32">
        <v>13.5</v>
      </c>
      <c r="V40" s="32">
        <v>5</v>
      </c>
      <c r="W40" s="32">
        <v>20</v>
      </c>
      <c r="X40" s="32">
        <v>3</v>
      </c>
      <c r="Y40" s="47">
        <f t="shared" si="6"/>
        <v>78.63636363636364</v>
      </c>
      <c r="Z40" s="47">
        <f t="shared" si="5"/>
        <v>80</v>
      </c>
      <c r="AA40" s="47">
        <v>90</v>
      </c>
      <c r="AB40" s="48">
        <f t="shared" si="3"/>
        <v>82.590909090909079</v>
      </c>
    </row>
    <row r="41" spans="1:28">
      <c r="A41" s="3">
        <v>35</v>
      </c>
      <c r="B41" s="1"/>
      <c r="C41" s="3">
        <v>23</v>
      </c>
      <c r="D41" s="32">
        <v>10</v>
      </c>
      <c r="E41" s="32">
        <v>18</v>
      </c>
      <c r="F41" s="32">
        <v>9</v>
      </c>
      <c r="G41" s="32">
        <v>15</v>
      </c>
      <c r="H41" s="32">
        <v>10</v>
      </c>
      <c r="I41" s="32">
        <v>16</v>
      </c>
      <c r="J41" s="32">
        <v>10</v>
      </c>
      <c r="K41" s="32">
        <v>16.5</v>
      </c>
      <c r="L41" s="32">
        <v>10</v>
      </c>
      <c r="M41" s="32">
        <v>20</v>
      </c>
      <c r="N41" s="32">
        <v>10</v>
      </c>
      <c r="O41" s="32">
        <v>20</v>
      </c>
      <c r="P41" s="32">
        <v>10</v>
      </c>
      <c r="Q41" s="32">
        <v>19</v>
      </c>
      <c r="R41" s="32">
        <v>10</v>
      </c>
      <c r="S41" s="32">
        <v>17</v>
      </c>
      <c r="T41" s="32">
        <v>10</v>
      </c>
      <c r="U41" s="32">
        <v>18.5</v>
      </c>
      <c r="V41" s="32">
        <v>10</v>
      </c>
      <c r="W41" s="32">
        <v>19</v>
      </c>
      <c r="X41" s="32">
        <v>4</v>
      </c>
      <c r="Y41" s="47">
        <f t="shared" si="6"/>
        <v>93.63636363636364</v>
      </c>
      <c r="Z41" s="47">
        <f t="shared" si="5"/>
        <v>89.5</v>
      </c>
      <c r="AA41" s="47">
        <v>55</v>
      </c>
      <c r="AB41" s="48">
        <f t="shared" si="3"/>
        <v>80.390909090909091</v>
      </c>
    </row>
    <row r="42" spans="1:28">
      <c r="A42" s="3">
        <v>36</v>
      </c>
      <c r="B42" s="1"/>
      <c r="C42" s="3">
        <v>11</v>
      </c>
      <c r="D42" s="32">
        <v>10</v>
      </c>
      <c r="E42" s="32">
        <v>15.5</v>
      </c>
      <c r="F42" s="32">
        <v>10</v>
      </c>
      <c r="G42" s="32">
        <v>19</v>
      </c>
      <c r="H42" s="32">
        <v>7</v>
      </c>
      <c r="I42" s="32">
        <v>19</v>
      </c>
      <c r="J42" s="32">
        <v>9</v>
      </c>
      <c r="K42" s="32">
        <v>17</v>
      </c>
      <c r="L42" s="32">
        <v>10</v>
      </c>
      <c r="M42" s="32">
        <v>17</v>
      </c>
      <c r="N42" s="32">
        <v>10</v>
      </c>
      <c r="O42" s="32">
        <v>19</v>
      </c>
      <c r="P42" s="32">
        <v>5</v>
      </c>
      <c r="Q42" s="32">
        <v>18</v>
      </c>
      <c r="R42" s="32">
        <v>10</v>
      </c>
      <c r="S42" s="32">
        <v>19</v>
      </c>
      <c r="T42" s="32">
        <v>8</v>
      </c>
      <c r="U42" s="32">
        <v>19</v>
      </c>
      <c r="V42" s="32">
        <v>10</v>
      </c>
      <c r="W42" s="32">
        <v>17</v>
      </c>
      <c r="X42" s="32">
        <v>8</v>
      </c>
      <c r="Y42" s="47">
        <f t="shared" si="6"/>
        <v>88.181818181818187</v>
      </c>
      <c r="Z42" s="47">
        <f t="shared" si="5"/>
        <v>89.75</v>
      </c>
      <c r="AA42" s="47">
        <v>95</v>
      </c>
      <c r="AB42" s="48">
        <f t="shared" si="3"/>
        <v>90.854545454545459</v>
      </c>
    </row>
    <row r="43" spans="1:28">
      <c r="A43" s="3">
        <v>37</v>
      </c>
      <c r="B43" s="1"/>
      <c r="C43" s="3">
        <v>12</v>
      </c>
      <c r="D43" s="32">
        <v>10</v>
      </c>
      <c r="E43" s="32">
        <v>18.5</v>
      </c>
      <c r="F43" s="32">
        <v>10</v>
      </c>
      <c r="G43" s="32">
        <v>17</v>
      </c>
      <c r="H43" s="32">
        <v>9</v>
      </c>
      <c r="I43" s="32">
        <v>17.5</v>
      </c>
      <c r="J43" s="32">
        <v>9</v>
      </c>
      <c r="K43" s="32">
        <v>17</v>
      </c>
      <c r="L43" s="32">
        <v>6.5</v>
      </c>
      <c r="M43" s="32">
        <v>17</v>
      </c>
      <c r="N43" s="32">
        <v>10</v>
      </c>
      <c r="O43" s="32">
        <v>18</v>
      </c>
      <c r="P43" s="32">
        <v>10</v>
      </c>
      <c r="Q43" s="32">
        <v>19.5</v>
      </c>
      <c r="R43" s="32">
        <v>10</v>
      </c>
      <c r="S43" s="32">
        <v>17</v>
      </c>
      <c r="T43" s="32">
        <v>9</v>
      </c>
      <c r="U43" s="32">
        <v>19</v>
      </c>
      <c r="V43" s="32">
        <v>10</v>
      </c>
      <c r="W43" s="32">
        <v>18</v>
      </c>
      <c r="X43" s="32">
        <v>3</v>
      </c>
      <c r="Y43" s="47">
        <f t="shared" si="6"/>
        <v>87.727272727272734</v>
      </c>
      <c r="Z43" s="47">
        <f t="shared" si="5"/>
        <v>89.25</v>
      </c>
      <c r="AA43" s="47">
        <v>85</v>
      </c>
      <c r="AB43" s="48">
        <f t="shared" si="3"/>
        <v>87.518181818181816</v>
      </c>
    </row>
    <row r="44" spans="1:28">
      <c r="A44" s="3">
        <v>38</v>
      </c>
      <c r="B44" s="1"/>
      <c r="C44" s="3">
        <v>22</v>
      </c>
      <c r="D44" s="32">
        <v>8</v>
      </c>
      <c r="E44" s="32">
        <v>17.5</v>
      </c>
      <c r="F44" s="32">
        <v>9</v>
      </c>
      <c r="G44" s="32">
        <v>18</v>
      </c>
      <c r="H44" s="32">
        <v>9</v>
      </c>
      <c r="I44" s="32">
        <v>18</v>
      </c>
      <c r="J44" s="32">
        <v>10</v>
      </c>
      <c r="K44" s="32">
        <v>15</v>
      </c>
      <c r="L44" s="32">
        <v>9</v>
      </c>
      <c r="M44" s="32">
        <v>20</v>
      </c>
      <c r="N44" s="32">
        <v>9</v>
      </c>
      <c r="O44" s="32">
        <v>15.5</v>
      </c>
      <c r="P44" s="32">
        <v>10</v>
      </c>
      <c r="Q44" s="32">
        <v>20</v>
      </c>
      <c r="R44" s="32">
        <v>10</v>
      </c>
      <c r="S44" s="32">
        <v>18</v>
      </c>
      <c r="T44" s="32">
        <v>10</v>
      </c>
      <c r="U44" s="32">
        <v>19.5</v>
      </c>
      <c r="V44" s="32">
        <v>8</v>
      </c>
      <c r="W44" s="32">
        <v>20</v>
      </c>
      <c r="X44" s="32">
        <v>3</v>
      </c>
      <c r="Y44" s="47">
        <f t="shared" si="6"/>
        <v>86.36363636363636</v>
      </c>
      <c r="Z44" s="47">
        <f t="shared" si="5"/>
        <v>90.75</v>
      </c>
      <c r="AA44" s="47">
        <v>95</v>
      </c>
      <c r="AB44" s="48">
        <f t="shared" si="3"/>
        <v>90.709090909090918</v>
      </c>
    </row>
    <row r="45" spans="1:28">
      <c r="A45" s="3">
        <v>39</v>
      </c>
      <c r="B45" s="1"/>
      <c r="C45" s="3">
        <v>23</v>
      </c>
      <c r="D45" s="32">
        <v>10</v>
      </c>
      <c r="E45" s="32">
        <v>18</v>
      </c>
      <c r="F45" s="32">
        <v>9</v>
      </c>
      <c r="G45" s="32">
        <v>15</v>
      </c>
      <c r="H45" s="32">
        <v>9</v>
      </c>
      <c r="I45" s="32">
        <v>16</v>
      </c>
      <c r="J45" s="32">
        <v>9</v>
      </c>
      <c r="K45" s="32">
        <v>16.5</v>
      </c>
      <c r="L45" s="32">
        <v>2.5</v>
      </c>
      <c r="M45" s="32">
        <v>20</v>
      </c>
      <c r="N45" s="32">
        <v>9</v>
      </c>
      <c r="O45" s="32">
        <v>20</v>
      </c>
      <c r="P45" s="32">
        <v>10</v>
      </c>
      <c r="Q45" s="32">
        <v>19</v>
      </c>
      <c r="R45" s="32">
        <v>10</v>
      </c>
      <c r="S45" s="32">
        <v>17</v>
      </c>
      <c r="T45" s="32">
        <v>4</v>
      </c>
      <c r="U45" s="32">
        <v>18.5</v>
      </c>
      <c r="V45" s="32">
        <v>8</v>
      </c>
      <c r="W45" s="32">
        <v>19</v>
      </c>
      <c r="X45" s="32">
        <v>3</v>
      </c>
      <c r="Y45" s="47">
        <f t="shared" si="6"/>
        <v>75.909090909090907</v>
      </c>
      <c r="Z45" s="47">
        <f t="shared" si="5"/>
        <v>89.5</v>
      </c>
      <c r="AA45" s="47">
        <v>100</v>
      </c>
      <c r="AB45" s="48">
        <f t="shared" si="3"/>
        <v>88.572727272727278</v>
      </c>
    </row>
    <row r="46" spans="1:28">
      <c r="A46" s="3">
        <v>40</v>
      </c>
      <c r="B46" s="1"/>
      <c r="C46" s="3">
        <v>21</v>
      </c>
      <c r="D46" s="32">
        <v>10</v>
      </c>
      <c r="E46" s="32">
        <v>14.5</v>
      </c>
      <c r="F46" s="32">
        <v>10</v>
      </c>
      <c r="G46" s="32">
        <v>17</v>
      </c>
      <c r="H46" s="32">
        <v>9</v>
      </c>
      <c r="I46" s="32">
        <v>18.5</v>
      </c>
      <c r="J46" s="32">
        <v>9</v>
      </c>
      <c r="K46" s="32">
        <v>18.5</v>
      </c>
      <c r="L46" s="32">
        <v>6.5</v>
      </c>
      <c r="M46" s="32">
        <v>20</v>
      </c>
      <c r="N46" s="32">
        <v>10</v>
      </c>
      <c r="O46" s="32">
        <v>20</v>
      </c>
      <c r="P46" s="32">
        <v>10</v>
      </c>
      <c r="Q46" s="32">
        <v>20</v>
      </c>
      <c r="R46" s="32">
        <v>10</v>
      </c>
      <c r="S46" s="32">
        <v>19</v>
      </c>
      <c r="T46" s="32">
        <v>10</v>
      </c>
      <c r="U46" s="32">
        <v>18</v>
      </c>
      <c r="V46" s="32">
        <v>8</v>
      </c>
      <c r="W46" s="32">
        <v>17.5</v>
      </c>
      <c r="X46" s="32">
        <v>2</v>
      </c>
      <c r="Y46" s="47">
        <f t="shared" si="6"/>
        <v>85.909090909090907</v>
      </c>
      <c r="Z46" s="47">
        <f t="shared" si="5"/>
        <v>91.5</v>
      </c>
      <c r="AA46" s="47">
        <v>90</v>
      </c>
      <c r="AB46" s="48">
        <f t="shared" si="3"/>
        <v>89.372727272727275</v>
      </c>
    </row>
    <row r="47" spans="1:28">
      <c r="A47" s="3">
        <v>41</v>
      </c>
      <c r="B47" s="1"/>
      <c r="C47" s="3">
        <v>32</v>
      </c>
      <c r="D47" s="32">
        <v>8</v>
      </c>
      <c r="E47" s="32">
        <v>19.5</v>
      </c>
      <c r="F47" s="32">
        <v>8</v>
      </c>
      <c r="G47" s="32">
        <v>18</v>
      </c>
      <c r="H47" s="32">
        <v>10</v>
      </c>
      <c r="I47" s="32">
        <v>19</v>
      </c>
      <c r="J47" s="32">
        <v>9</v>
      </c>
      <c r="K47" s="32">
        <v>14.5</v>
      </c>
      <c r="L47" s="32">
        <v>7.5</v>
      </c>
      <c r="M47" s="32">
        <v>20</v>
      </c>
      <c r="N47" s="32">
        <v>10</v>
      </c>
      <c r="O47" s="32">
        <v>20</v>
      </c>
      <c r="P47" s="32">
        <v>10</v>
      </c>
      <c r="Q47" s="32">
        <v>16.5</v>
      </c>
      <c r="R47" s="32">
        <v>10</v>
      </c>
      <c r="S47" s="32">
        <v>17</v>
      </c>
      <c r="T47" s="32">
        <v>10</v>
      </c>
      <c r="U47" s="32">
        <v>16.5</v>
      </c>
      <c r="V47" s="32">
        <v>8</v>
      </c>
      <c r="W47" s="32">
        <v>18</v>
      </c>
      <c r="X47" s="32">
        <v>4</v>
      </c>
      <c r="Y47" s="47">
        <f t="shared" si="6"/>
        <v>85.909090909090907</v>
      </c>
      <c r="Z47" s="47">
        <f>(E47+G47+I47+K47+M47+O47+Q47+S47+U47+W48)/$Z$4*100</f>
        <v>89.5</v>
      </c>
      <c r="AA47" s="47">
        <v>100</v>
      </c>
      <c r="AB47" s="48">
        <f t="shared" si="3"/>
        <v>91.572727272727278</v>
      </c>
    </row>
    <row r="48" spans="1:28">
      <c r="A48" s="3">
        <v>42</v>
      </c>
      <c r="B48" s="1"/>
      <c r="C48" s="3">
        <v>32</v>
      </c>
      <c r="D48" s="32">
        <v>10</v>
      </c>
      <c r="E48" s="32">
        <v>19.5</v>
      </c>
      <c r="F48" s="32">
        <v>8</v>
      </c>
      <c r="G48" s="32">
        <v>18</v>
      </c>
      <c r="H48" s="32">
        <v>10</v>
      </c>
      <c r="I48" s="32">
        <v>19</v>
      </c>
      <c r="J48" s="32">
        <v>10</v>
      </c>
      <c r="K48" s="32">
        <v>14.5</v>
      </c>
      <c r="L48" s="32">
        <v>7.5</v>
      </c>
      <c r="M48" s="32">
        <v>20</v>
      </c>
      <c r="N48" s="32">
        <v>10</v>
      </c>
      <c r="O48" s="32">
        <v>20</v>
      </c>
      <c r="P48" s="32">
        <v>10</v>
      </c>
      <c r="Q48" s="32">
        <v>16.5</v>
      </c>
      <c r="R48" s="32">
        <v>10</v>
      </c>
      <c r="S48" s="32">
        <v>17</v>
      </c>
      <c r="T48" s="32">
        <v>9</v>
      </c>
      <c r="U48" s="32">
        <v>16.5</v>
      </c>
      <c r="V48" s="32">
        <v>10</v>
      </c>
      <c r="W48" s="32">
        <v>18</v>
      </c>
      <c r="X48" s="32">
        <v>3</v>
      </c>
      <c r="Y48" s="47">
        <f t="shared" si="6"/>
        <v>88.63636363636364</v>
      </c>
      <c r="Z48" s="47">
        <f>(E48+G48+I48+K48+M48+O48+Q48+S48+U48+W49)/$Z$4*100</f>
        <v>88.25</v>
      </c>
      <c r="AA48" s="47">
        <v>100</v>
      </c>
      <c r="AB48" s="48">
        <f t="shared" si="3"/>
        <v>91.890909090909076</v>
      </c>
    </row>
    <row r="49" spans="1:28">
      <c r="A49" s="3">
        <v>43</v>
      </c>
      <c r="B49" s="1"/>
      <c r="C49" s="3">
        <v>33</v>
      </c>
      <c r="D49" s="32">
        <v>9</v>
      </c>
      <c r="E49" s="32">
        <v>13.5</v>
      </c>
      <c r="F49" s="32">
        <v>10</v>
      </c>
      <c r="G49" s="32">
        <v>13.5</v>
      </c>
      <c r="H49" s="32">
        <v>9</v>
      </c>
      <c r="I49" s="32">
        <v>17</v>
      </c>
      <c r="J49" s="32">
        <v>10</v>
      </c>
      <c r="K49" s="32">
        <v>16.5</v>
      </c>
      <c r="L49" s="32">
        <v>8.5</v>
      </c>
      <c r="M49" s="32">
        <v>18</v>
      </c>
      <c r="N49" s="32">
        <v>6</v>
      </c>
      <c r="O49" s="32">
        <v>19</v>
      </c>
      <c r="P49" s="32">
        <v>10</v>
      </c>
      <c r="Q49" s="32">
        <v>18.5</v>
      </c>
      <c r="R49" s="32">
        <v>10</v>
      </c>
      <c r="S49" s="32">
        <v>16</v>
      </c>
      <c r="T49" s="32">
        <v>10</v>
      </c>
      <c r="U49" s="32">
        <v>17</v>
      </c>
      <c r="V49" s="32">
        <v>8</v>
      </c>
      <c r="W49" s="32">
        <v>15.5</v>
      </c>
      <c r="X49" s="32">
        <v>5</v>
      </c>
      <c r="Y49" s="47">
        <f t="shared" si="6"/>
        <v>86.818181818181813</v>
      </c>
      <c r="Z49" s="47">
        <f>(E49+G49+I49+K49+M49+O49+Q49+S49+U49+W50)/$Z$4*100</f>
        <v>83</v>
      </c>
      <c r="AA49" s="47">
        <v>100</v>
      </c>
      <c r="AB49" s="48">
        <f t="shared" si="3"/>
        <v>89.245454545454535</v>
      </c>
    </row>
    <row r="50" spans="1:28">
      <c r="A50" s="3">
        <v>44</v>
      </c>
      <c r="B50" s="1"/>
      <c r="C50" s="3">
        <v>11</v>
      </c>
      <c r="D50" s="32">
        <v>10</v>
      </c>
      <c r="E50" s="32">
        <v>15.5</v>
      </c>
      <c r="F50" s="32">
        <v>10</v>
      </c>
      <c r="G50" s="32">
        <v>19</v>
      </c>
      <c r="H50" s="32">
        <v>10</v>
      </c>
      <c r="I50" s="32">
        <v>19</v>
      </c>
      <c r="J50" s="32">
        <v>10</v>
      </c>
      <c r="K50" s="32">
        <v>17</v>
      </c>
      <c r="L50" s="32">
        <v>10</v>
      </c>
      <c r="M50" s="32">
        <v>17</v>
      </c>
      <c r="N50" s="32">
        <v>10</v>
      </c>
      <c r="O50" s="32">
        <v>19</v>
      </c>
      <c r="P50" s="32">
        <v>5</v>
      </c>
      <c r="Q50" s="32">
        <v>18</v>
      </c>
      <c r="R50" s="32">
        <v>10</v>
      </c>
      <c r="S50" s="32">
        <v>19</v>
      </c>
      <c r="T50" s="32">
        <v>10</v>
      </c>
      <c r="U50" s="32">
        <v>19</v>
      </c>
      <c r="V50" s="32">
        <v>10</v>
      </c>
      <c r="W50" s="32">
        <v>17</v>
      </c>
      <c r="X50" s="32">
        <v>10</v>
      </c>
      <c r="Y50" s="47">
        <f t="shared" si="6"/>
        <v>95.454545454545453</v>
      </c>
      <c r="Z50" s="47">
        <f>(E50+G50+I50+K50+M50+O50+Q50+S50+U50+W51)/$Z$4*100</f>
        <v>90.25</v>
      </c>
      <c r="AA50" s="47">
        <v>100</v>
      </c>
      <c r="AB50" s="48">
        <f t="shared" si="3"/>
        <v>94.736363636363635</v>
      </c>
    </row>
    <row r="51" spans="1:28">
      <c r="A51" s="3">
        <v>45</v>
      </c>
      <c r="B51" s="1"/>
      <c r="C51" s="3">
        <v>32</v>
      </c>
      <c r="D51" s="32">
        <v>10</v>
      </c>
      <c r="E51" s="32">
        <v>19.5</v>
      </c>
      <c r="F51" s="32">
        <v>8</v>
      </c>
      <c r="G51" s="32">
        <v>18</v>
      </c>
      <c r="H51" s="32">
        <v>0</v>
      </c>
      <c r="I51" s="32">
        <v>0</v>
      </c>
      <c r="J51" s="32">
        <v>8</v>
      </c>
      <c r="K51" s="32">
        <v>14.5</v>
      </c>
      <c r="L51" s="32">
        <v>5.5</v>
      </c>
      <c r="M51" s="32">
        <v>0</v>
      </c>
      <c r="N51" s="32">
        <v>4</v>
      </c>
      <c r="O51" s="32">
        <v>20</v>
      </c>
      <c r="P51" s="32">
        <v>10</v>
      </c>
      <c r="Q51" s="32">
        <v>16.5</v>
      </c>
      <c r="R51" s="32">
        <v>10</v>
      </c>
      <c r="S51" s="32">
        <v>17</v>
      </c>
      <c r="T51" s="32">
        <v>9</v>
      </c>
      <c r="U51" s="32">
        <v>16.5</v>
      </c>
      <c r="V51" s="32">
        <v>8</v>
      </c>
      <c r="W51" s="32">
        <v>18</v>
      </c>
      <c r="X51" s="32">
        <v>3</v>
      </c>
      <c r="Y51" s="47">
        <f t="shared" si="6"/>
        <v>68.63636363636364</v>
      </c>
      <c r="Z51" s="47">
        <f>(E51+G51+I51+K51+M51+O51+Q51+S51+U51+W52)/$Z$4*100</f>
        <v>71</v>
      </c>
      <c r="AA51" s="47">
        <v>65</v>
      </c>
      <c r="AB51" s="48">
        <f t="shared" si="3"/>
        <v>68.490909090909085</v>
      </c>
    </row>
    <row r="52" spans="1:28">
      <c r="A52" s="3">
        <v>46</v>
      </c>
      <c r="B52" s="1"/>
      <c r="C52" s="3">
        <v>22</v>
      </c>
      <c r="D52" s="32">
        <v>10</v>
      </c>
      <c r="E52" s="32">
        <v>17.5</v>
      </c>
      <c r="F52" s="32">
        <v>8</v>
      </c>
      <c r="G52" s="32">
        <v>18</v>
      </c>
      <c r="H52" s="32">
        <v>10</v>
      </c>
      <c r="I52" s="32">
        <v>18</v>
      </c>
      <c r="J52" s="32">
        <v>10</v>
      </c>
      <c r="K52" s="32">
        <v>15</v>
      </c>
      <c r="L52" s="32">
        <v>10</v>
      </c>
      <c r="M52" s="32">
        <v>20</v>
      </c>
      <c r="N52" s="32">
        <v>10</v>
      </c>
      <c r="O52" s="32">
        <v>15.5</v>
      </c>
      <c r="P52" s="32">
        <v>10</v>
      </c>
      <c r="Q52" s="32">
        <v>20</v>
      </c>
      <c r="R52" s="32">
        <v>10</v>
      </c>
      <c r="S52" s="32">
        <v>18</v>
      </c>
      <c r="T52" s="32">
        <v>10</v>
      </c>
      <c r="U52" s="32">
        <v>19.5</v>
      </c>
      <c r="V52" s="32">
        <v>10</v>
      </c>
      <c r="W52" s="32">
        <v>20</v>
      </c>
      <c r="X52" s="32">
        <v>7</v>
      </c>
      <c r="Y52" s="47">
        <f t="shared" si="6"/>
        <v>95.454545454545453</v>
      </c>
      <c r="Z52" s="47">
        <f>(E52+G52+I52+K52+M52+O52+Q52+S52+U52+W52)/$Z$4*100</f>
        <v>90.75</v>
      </c>
      <c r="AA52" s="47">
        <v>85</v>
      </c>
      <c r="AB52" s="48">
        <f t="shared" si="3"/>
        <v>90.436363636363637</v>
      </c>
    </row>
    <row r="53" spans="1:28">
      <c r="A53" s="3">
        <v>47</v>
      </c>
      <c r="B53" s="1"/>
      <c r="C53" s="3">
        <v>25</v>
      </c>
      <c r="D53" s="32">
        <v>8</v>
      </c>
      <c r="E53" s="32">
        <v>15</v>
      </c>
      <c r="F53" s="32">
        <v>5</v>
      </c>
      <c r="G53" s="32">
        <v>14</v>
      </c>
      <c r="H53" s="32">
        <v>6</v>
      </c>
      <c r="I53" s="32">
        <v>15</v>
      </c>
      <c r="J53" s="32">
        <v>9</v>
      </c>
      <c r="K53" s="32">
        <v>17</v>
      </c>
      <c r="L53" s="32">
        <v>7.5</v>
      </c>
      <c r="M53" s="32">
        <v>17</v>
      </c>
      <c r="N53" s="32">
        <v>8</v>
      </c>
      <c r="O53" s="32">
        <v>16</v>
      </c>
      <c r="P53" s="32">
        <v>10</v>
      </c>
      <c r="Q53" s="32">
        <v>18.5</v>
      </c>
      <c r="R53" s="32">
        <v>10</v>
      </c>
      <c r="S53" s="32">
        <v>17</v>
      </c>
      <c r="T53" s="32">
        <v>5</v>
      </c>
      <c r="U53" s="32">
        <v>14.5</v>
      </c>
      <c r="V53" s="32">
        <v>8</v>
      </c>
      <c r="W53" s="32">
        <v>18.5</v>
      </c>
      <c r="X53" s="32">
        <v>3</v>
      </c>
      <c r="Y53" s="47">
        <f t="shared" si="6"/>
        <v>72.27272727272728</v>
      </c>
      <c r="Z53" s="47">
        <f>(E53+G53+I53+K53+M53+O53+Q53+S53+U53+W53)/$Z$4*100</f>
        <v>81.25</v>
      </c>
      <c r="AA53" s="47">
        <v>90</v>
      </c>
      <c r="AB53" s="48">
        <f t="shared" si="3"/>
        <v>81.181818181818187</v>
      </c>
    </row>
    <row r="54" spans="1:28">
      <c r="A54" s="3">
        <v>48</v>
      </c>
      <c r="B54" s="1"/>
      <c r="C54" s="3">
        <v>25</v>
      </c>
      <c r="D54" s="32">
        <v>10</v>
      </c>
      <c r="E54" s="32">
        <v>15</v>
      </c>
      <c r="F54" s="32">
        <v>8</v>
      </c>
      <c r="G54" s="32">
        <v>14</v>
      </c>
      <c r="H54" s="32">
        <v>9</v>
      </c>
      <c r="I54" s="32">
        <v>15</v>
      </c>
      <c r="J54" s="32">
        <v>10</v>
      </c>
      <c r="K54" s="32">
        <v>17.5</v>
      </c>
      <c r="L54" s="32">
        <v>5</v>
      </c>
      <c r="M54" s="32">
        <v>17</v>
      </c>
      <c r="N54" s="32">
        <v>8</v>
      </c>
      <c r="O54" s="32">
        <v>16</v>
      </c>
      <c r="P54" s="32">
        <v>10</v>
      </c>
      <c r="Q54" s="32">
        <v>18.5</v>
      </c>
      <c r="R54" s="32">
        <v>10</v>
      </c>
      <c r="S54" s="32">
        <v>17</v>
      </c>
      <c r="T54" s="32">
        <v>8</v>
      </c>
      <c r="U54" s="32">
        <v>14.5</v>
      </c>
      <c r="V54" s="32">
        <v>8</v>
      </c>
      <c r="W54" s="32">
        <v>18.5</v>
      </c>
      <c r="X54" s="32">
        <v>0</v>
      </c>
      <c r="Y54" s="47">
        <f t="shared" si="6"/>
        <v>78.181818181818187</v>
      </c>
      <c r="Z54" s="47">
        <f>(E54+G54+I54+K54+M54+O54+Q54+S54+U54+W54)/$Z$4*100</f>
        <v>81.5</v>
      </c>
      <c r="AA54" s="47">
        <v>95</v>
      </c>
      <c r="AB54" s="48">
        <f t="shared" si="3"/>
        <v>84.554545454545462</v>
      </c>
    </row>
    <row r="55" spans="1:28">
      <c r="A55" s="3">
        <v>49</v>
      </c>
      <c r="B55" s="1"/>
      <c r="C55" s="3">
        <v>11</v>
      </c>
      <c r="D55" s="32">
        <v>8</v>
      </c>
      <c r="E55" s="32">
        <v>15.5</v>
      </c>
      <c r="F55" s="32">
        <v>10</v>
      </c>
      <c r="G55" s="32">
        <v>19</v>
      </c>
      <c r="H55" s="32">
        <v>9</v>
      </c>
      <c r="I55" s="32">
        <v>19</v>
      </c>
      <c r="J55" s="32">
        <v>9</v>
      </c>
      <c r="K55" s="32">
        <v>17</v>
      </c>
      <c r="L55" s="32">
        <v>8</v>
      </c>
      <c r="M55" s="32">
        <v>17</v>
      </c>
      <c r="N55" s="32">
        <v>10</v>
      </c>
      <c r="O55" s="32">
        <v>19</v>
      </c>
      <c r="P55" s="32">
        <v>5</v>
      </c>
      <c r="Q55" s="32">
        <v>18</v>
      </c>
      <c r="R55" s="32">
        <v>10</v>
      </c>
      <c r="S55" s="32">
        <v>19</v>
      </c>
      <c r="T55" s="32">
        <v>4</v>
      </c>
      <c r="U55" s="32">
        <v>19</v>
      </c>
      <c r="V55" s="32">
        <v>10</v>
      </c>
      <c r="W55" s="32">
        <v>17</v>
      </c>
      <c r="X55" s="32">
        <v>8</v>
      </c>
      <c r="Y55" s="47">
        <f t="shared" si="6"/>
        <v>82.727272727272734</v>
      </c>
      <c r="Z55" s="47">
        <f>(E55+G55+I55+K55+M55+O55+Q55+S55+U55+W56)/$Z$4*100</f>
        <v>89.75</v>
      </c>
      <c r="AA55" s="47">
        <v>85</v>
      </c>
      <c r="AB55" s="48">
        <f t="shared" si="3"/>
        <v>86.218181818181819</v>
      </c>
    </row>
    <row r="56" spans="1:28">
      <c r="A56" s="3">
        <v>50</v>
      </c>
      <c r="B56" s="1"/>
      <c r="C56" s="3">
        <v>11</v>
      </c>
      <c r="D56" s="32">
        <v>10</v>
      </c>
      <c r="E56" s="32">
        <v>15.5</v>
      </c>
      <c r="F56" s="32">
        <v>9</v>
      </c>
      <c r="G56" s="32">
        <v>19</v>
      </c>
      <c r="H56" s="32">
        <v>9</v>
      </c>
      <c r="I56" s="32">
        <v>19</v>
      </c>
      <c r="J56" s="32">
        <v>10</v>
      </c>
      <c r="K56" s="32">
        <v>17</v>
      </c>
      <c r="L56" s="32">
        <v>10</v>
      </c>
      <c r="M56" s="32">
        <v>17</v>
      </c>
      <c r="N56" s="32">
        <v>8</v>
      </c>
      <c r="O56" s="32">
        <v>19</v>
      </c>
      <c r="P56" s="32">
        <v>5</v>
      </c>
      <c r="Q56" s="32">
        <v>18</v>
      </c>
      <c r="R56" s="32">
        <v>10</v>
      </c>
      <c r="S56" s="32">
        <v>19</v>
      </c>
      <c r="T56" s="32">
        <v>10</v>
      </c>
      <c r="U56" s="32">
        <v>19</v>
      </c>
      <c r="V56" s="32">
        <v>8</v>
      </c>
      <c r="W56" s="32">
        <v>17</v>
      </c>
      <c r="X56" s="32">
        <v>4</v>
      </c>
      <c r="Y56" s="47">
        <f t="shared" si="6"/>
        <v>84.545454545454547</v>
      </c>
      <c r="Z56" s="47">
        <f>(E56+G56+I56+K56+M56+O56+Q56+S56+U56+W56)/$Z$4*100</f>
        <v>89.75</v>
      </c>
      <c r="AA56" s="47">
        <v>55</v>
      </c>
      <c r="AB56" s="48">
        <f t="shared" si="3"/>
        <v>77.763636363636365</v>
      </c>
    </row>
    <row r="57" spans="1:28">
      <c r="Y57" s="44"/>
      <c r="Z57" s="44"/>
      <c r="AA57" s="44"/>
      <c r="AB57" s="44"/>
    </row>
    <row r="58" spans="1:28">
      <c r="Y58" s="44"/>
      <c r="Z58" s="44"/>
      <c r="AA58" s="44"/>
      <c r="AB58" s="44"/>
    </row>
    <row r="59" spans="1:28" s="3" customFormat="1">
      <c r="A59" s="8"/>
      <c r="B59" s="2"/>
      <c r="V59" s="6"/>
      <c r="X59" s="5"/>
      <c r="Y59" s="5"/>
      <c r="Z59" s="4"/>
      <c r="AB59" s="4"/>
    </row>
    <row r="60" spans="1:28">
      <c r="B60" s="2"/>
      <c r="C60" s="33"/>
    </row>
  </sheetData>
  <sheetProtection selectLockedCells="1" selectUnlockedCells="1"/>
  <sortState xmlns:xlrd2="http://schemas.microsoft.com/office/spreadsheetml/2017/richdata2" ref="A9:AC101">
    <sortCondition ref="B9:B101"/>
  </sortState>
  <mergeCells count="10">
    <mergeCell ref="P1:Q1"/>
    <mergeCell ref="R1:S1"/>
    <mergeCell ref="T1:U1"/>
    <mergeCell ref="V1:W1"/>
    <mergeCell ref="D1:E1"/>
    <mergeCell ref="F1:G1"/>
    <mergeCell ref="H1:I1"/>
    <mergeCell ref="J1:K1"/>
    <mergeCell ref="L1:M1"/>
    <mergeCell ref="N1:O1"/>
  </mergeCells>
  <pageMargins left="0.7" right="0.7" top="0.75" bottom="0.75" header="0.51180555555555551" footer="0.51180555555555551"/>
  <pageSetup firstPageNumber="0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D26"/>
  <sheetViews>
    <sheetView zoomScale="115" zoomScaleNormal="115" workbookViewId="0">
      <pane xSplit="2" ySplit="9" topLeftCell="U10" activePane="bottomRight" state="frozen"/>
      <selection pane="topRight" activeCell="C1" sqref="C1"/>
      <selection pane="bottomLeft" activeCell="A11" sqref="A11"/>
      <selection pane="bottomRight" activeCell="A9" sqref="A9"/>
    </sheetView>
  </sheetViews>
  <sheetFormatPr defaultColWidth="11.42578125" defaultRowHeight="12.75"/>
  <cols>
    <col min="1" max="1" width="22.28515625" style="1" customWidth="1"/>
    <col min="2" max="2" width="8.140625" style="3" bestFit="1" customWidth="1"/>
    <col min="3" max="13" width="7.28515625" style="3" customWidth="1"/>
    <col min="14" max="14" width="3.85546875" style="3" customWidth="1"/>
    <col min="15" max="15" width="6.85546875" style="3" customWidth="1"/>
    <col min="16" max="16" width="7" style="3" bestFit="1" customWidth="1"/>
    <col min="17" max="17" width="5" style="3" customWidth="1"/>
    <col min="18" max="18" width="7.42578125" style="3" customWidth="1"/>
    <col min="19" max="19" width="8.7109375" style="3" customWidth="1"/>
    <col min="20" max="20" width="9.140625" style="3" bestFit="1" customWidth="1"/>
    <col min="21" max="21" width="7" style="3" customWidth="1"/>
    <col min="22" max="22" width="4" style="3" customWidth="1"/>
    <col min="23" max="23" width="9" style="6" bestFit="1" customWidth="1"/>
    <col min="24" max="24" width="9.5703125" style="1" bestFit="1" customWidth="1"/>
    <col min="25" max="25" width="7" style="1" customWidth="1"/>
    <col min="26" max="26" width="11.28515625" style="1" customWidth="1"/>
    <col min="27" max="27" width="7" style="1" bestFit="1" customWidth="1"/>
    <col min="28" max="28" width="11.140625" style="1" bestFit="1" customWidth="1"/>
    <col min="29" max="29" width="5" style="1" customWidth="1"/>
    <col min="30" max="30" width="11.42578125" style="3" customWidth="1"/>
    <col min="31" max="16384" width="11.42578125" style="1"/>
  </cols>
  <sheetData>
    <row r="1" spans="1:30">
      <c r="C1" s="50" t="s">
        <v>56</v>
      </c>
      <c r="D1" s="50"/>
      <c r="E1" s="50"/>
      <c r="F1" s="50"/>
      <c r="G1" s="50"/>
      <c r="H1" s="50"/>
      <c r="I1" s="50"/>
      <c r="J1" s="50"/>
      <c r="K1" s="50"/>
      <c r="L1" s="31"/>
      <c r="O1" s="50" t="s">
        <v>57</v>
      </c>
      <c r="P1" s="50"/>
      <c r="Q1" s="50"/>
      <c r="R1" s="50"/>
      <c r="S1" s="50"/>
      <c r="T1" s="50"/>
      <c r="U1" s="1"/>
      <c r="W1" s="50" t="s">
        <v>58</v>
      </c>
      <c r="X1" s="50"/>
      <c r="Y1" s="50"/>
      <c r="Z1" s="50"/>
      <c r="AA1" s="50"/>
    </row>
    <row r="2" spans="1:30" s="7" customFormat="1">
      <c r="A2" s="7" t="s">
        <v>12</v>
      </c>
      <c r="B2" s="7" t="s">
        <v>59</v>
      </c>
      <c r="C2" s="7">
        <v>1</v>
      </c>
      <c r="D2" s="7">
        <v>2</v>
      </c>
      <c r="E2" s="7">
        <v>3</v>
      </c>
      <c r="F2" s="7">
        <v>4</v>
      </c>
      <c r="G2" s="7">
        <v>5</v>
      </c>
      <c r="H2" s="7">
        <v>6</v>
      </c>
      <c r="I2" s="7">
        <v>7</v>
      </c>
      <c r="J2" s="7">
        <v>8</v>
      </c>
      <c r="K2" s="7">
        <v>9</v>
      </c>
      <c r="L2" s="7">
        <v>10</v>
      </c>
      <c r="M2" s="7" t="s">
        <v>25</v>
      </c>
      <c r="O2" s="7" t="s">
        <v>60</v>
      </c>
      <c r="P2" s="7" t="s">
        <v>61</v>
      </c>
      <c r="Q2" s="7" t="s">
        <v>62</v>
      </c>
      <c r="R2" s="7" t="s">
        <v>63</v>
      </c>
      <c r="S2" s="7" t="s">
        <v>64</v>
      </c>
      <c r="T2" s="7" t="s">
        <v>65</v>
      </c>
      <c r="U2" s="7" t="s">
        <v>66</v>
      </c>
      <c r="W2" s="11" t="s">
        <v>12</v>
      </c>
      <c r="X2" s="7" t="s">
        <v>67</v>
      </c>
      <c r="Y2" s="7" t="s">
        <v>13</v>
      </c>
      <c r="Z2" s="7" t="s">
        <v>68</v>
      </c>
      <c r="AA2" s="7" t="s">
        <v>69</v>
      </c>
      <c r="AB2" s="7" t="s">
        <v>25</v>
      </c>
      <c r="AD2" s="7" t="s">
        <v>25</v>
      </c>
    </row>
    <row r="3" spans="1:30" s="7" customFormat="1">
      <c r="A3" s="7" t="s">
        <v>70</v>
      </c>
      <c r="M3" s="3"/>
      <c r="O3" s="7" t="s">
        <v>71</v>
      </c>
      <c r="P3" s="7" t="s">
        <v>72</v>
      </c>
      <c r="Q3" s="7" t="s">
        <v>73</v>
      </c>
      <c r="R3" s="7" t="s">
        <v>74</v>
      </c>
      <c r="S3" s="7" t="s">
        <v>75</v>
      </c>
      <c r="T3" s="7" t="s">
        <v>76</v>
      </c>
      <c r="U3" s="7" t="s">
        <v>77</v>
      </c>
      <c r="W3" s="11" t="s">
        <v>78</v>
      </c>
      <c r="X3" s="7" t="s">
        <v>79</v>
      </c>
      <c r="Y3" s="7" t="s">
        <v>80</v>
      </c>
      <c r="Z3" s="7" t="s">
        <v>81</v>
      </c>
      <c r="AA3" s="7" t="s">
        <v>82</v>
      </c>
      <c r="AB3" s="7" t="s">
        <v>83</v>
      </c>
      <c r="AD3" s="7" t="s">
        <v>77</v>
      </c>
    </row>
    <row r="4" spans="1:30" s="3" customFormat="1">
      <c r="B4" s="7" t="s">
        <v>84</v>
      </c>
      <c r="C4" s="3">
        <v>5</v>
      </c>
      <c r="D4" s="3">
        <v>5</v>
      </c>
      <c r="E4" s="3">
        <v>5</v>
      </c>
      <c r="F4" s="3">
        <v>5</v>
      </c>
      <c r="G4" s="3">
        <v>5</v>
      </c>
      <c r="H4" s="3">
        <v>5</v>
      </c>
      <c r="I4" s="3">
        <v>5</v>
      </c>
      <c r="J4" s="3">
        <v>5</v>
      </c>
      <c r="K4" s="3">
        <v>5</v>
      </c>
      <c r="L4" s="3">
        <v>5</v>
      </c>
      <c r="M4" s="3">
        <f>SUM(C4:L4)</f>
        <v>50</v>
      </c>
      <c r="N4" s="7"/>
      <c r="O4" s="3">
        <v>20</v>
      </c>
      <c r="P4" s="3">
        <v>20</v>
      </c>
      <c r="Q4" s="3">
        <v>20</v>
      </c>
      <c r="R4" s="3">
        <v>20</v>
      </c>
      <c r="S4" s="3">
        <v>20</v>
      </c>
      <c r="T4" s="3">
        <v>20</v>
      </c>
      <c r="U4" s="3">
        <f>SUM(O4:T4)</f>
        <v>120</v>
      </c>
      <c r="W4" s="5">
        <v>5</v>
      </c>
      <c r="X4" s="3">
        <v>0</v>
      </c>
      <c r="Y4" s="3">
        <v>10</v>
      </c>
      <c r="Z4" s="3">
        <v>30</v>
      </c>
      <c r="AA4" s="3">
        <v>10</v>
      </c>
      <c r="AB4" s="5">
        <f>SUM(W4:AA4)</f>
        <v>55</v>
      </c>
      <c r="AC4" s="5"/>
      <c r="AD4" s="5">
        <f>U4+AB4</f>
        <v>175</v>
      </c>
    </row>
    <row r="5" spans="1:30" s="3" customFormat="1">
      <c r="B5" s="7" t="s">
        <v>85</v>
      </c>
      <c r="C5" s="3">
        <f t="shared" ref="C5:M5" si="0">MAX(C10:C23)</f>
        <v>5</v>
      </c>
      <c r="D5" s="3">
        <f t="shared" si="0"/>
        <v>5</v>
      </c>
      <c r="E5" s="3">
        <f t="shared" si="0"/>
        <v>5</v>
      </c>
      <c r="F5" s="3">
        <f t="shared" si="0"/>
        <v>5</v>
      </c>
      <c r="G5" s="3">
        <f t="shared" si="0"/>
        <v>5</v>
      </c>
      <c r="H5" s="3">
        <f t="shared" si="0"/>
        <v>5</v>
      </c>
      <c r="I5" s="3">
        <f t="shared" si="0"/>
        <v>5</v>
      </c>
      <c r="J5" s="3">
        <f t="shared" si="0"/>
        <v>5</v>
      </c>
      <c r="K5" s="3">
        <f t="shared" si="0"/>
        <v>5</v>
      </c>
      <c r="L5" s="3">
        <f t="shared" si="0"/>
        <v>5</v>
      </c>
      <c r="M5" s="3">
        <f t="shared" si="0"/>
        <v>50</v>
      </c>
      <c r="N5" s="7"/>
      <c r="O5" s="3">
        <f t="shared" ref="O5:U5" si="1">MAX(O10:O23)</f>
        <v>15</v>
      </c>
      <c r="P5" s="3">
        <f t="shared" si="1"/>
        <v>19</v>
      </c>
      <c r="Q5" s="3">
        <f t="shared" si="1"/>
        <v>18</v>
      </c>
      <c r="R5" s="3">
        <f t="shared" si="1"/>
        <v>20</v>
      </c>
      <c r="S5" s="3">
        <f t="shared" si="1"/>
        <v>20</v>
      </c>
      <c r="T5" s="3">
        <f t="shared" si="1"/>
        <v>19</v>
      </c>
      <c r="U5" s="3">
        <f t="shared" si="1"/>
        <v>98</v>
      </c>
      <c r="W5" s="3">
        <f t="shared" ref="W5:AB5" si="2">MAX(W10:W23)</f>
        <v>5</v>
      </c>
      <c r="X5" s="3">
        <f t="shared" si="2"/>
        <v>0</v>
      </c>
      <c r="Y5" s="3">
        <f t="shared" si="2"/>
        <v>10</v>
      </c>
      <c r="Z5" s="3">
        <f t="shared" si="2"/>
        <v>23</v>
      </c>
      <c r="AA5" s="3">
        <f t="shared" si="2"/>
        <v>10</v>
      </c>
      <c r="AB5" s="3">
        <f t="shared" si="2"/>
        <v>40.299999999999997</v>
      </c>
      <c r="AC5" s="5"/>
      <c r="AD5" s="3">
        <f>MAX(AD10:AD23)</f>
        <v>138.30000000000001</v>
      </c>
    </row>
    <row r="6" spans="1:30" s="3" customFormat="1">
      <c r="B6" s="7" t="s">
        <v>86</v>
      </c>
      <c r="C6" s="5">
        <f t="shared" ref="C6:M6" si="3">AVERAGE(C10:C23)</f>
        <v>5</v>
      </c>
      <c r="D6" s="5">
        <f t="shared" si="3"/>
        <v>4.9285714285714288</v>
      </c>
      <c r="E6" s="5">
        <f t="shared" si="3"/>
        <v>5</v>
      </c>
      <c r="F6" s="5">
        <f t="shared" si="3"/>
        <v>4.7142857142857144</v>
      </c>
      <c r="G6" s="5">
        <f t="shared" si="3"/>
        <v>4.7857142857142856</v>
      </c>
      <c r="H6" s="5">
        <f t="shared" si="3"/>
        <v>4.8571428571428568</v>
      </c>
      <c r="I6" s="5">
        <f t="shared" si="3"/>
        <v>4.3571428571428568</v>
      </c>
      <c r="J6" s="5">
        <f t="shared" si="3"/>
        <v>4.6428571428571432</v>
      </c>
      <c r="K6" s="5">
        <f t="shared" si="3"/>
        <v>4.6428571428571432</v>
      </c>
      <c r="L6" s="5">
        <f t="shared" si="3"/>
        <v>4.2857142857142856</v>
      </c>
      <c r="M6" s="5">
        <f t="shared" si="3"/>
        <v>47.214285714285715</v>
      </c>
      <c r="N6" s="7"/>
      <c r="O6" s="5">
        <f t="shared" ref="O6:U6" si="4">AVERAGE(O10:O23)</f>
        <v>13</v>
      </c>
      <c r="P6" s="5">
        <f t="shared" si="4"/>
        <v>12.142857142857142</v>
      </c>
      <c r="Q6" s="5">
        <f t="shared" si="4"/>
        <v>11.571428571428571</v>
      </c>
      <c r="R6" s="5">
        <f t="shared" si="4"/>
        <v>14.5</v>
      </c>
      <c r="S6" s="5">
        <f t="shared" si="4"/>
        <v>15.571428571428571</v>
      </c>
      <c r="T6" s="5">
        <f t="shared" si="4"/>
        <v>14.357142857142858</v>
      </c>
      <c r="U6" s="5">
        <f t="shared" si="4"/>
        <v>81.142857142857139</v>
      </c>
      <c r="V6" s="5"/>
      <c r="W6" s="6">
        <f t="shared" ref="W6:AB6" si="5">AVERAGE(W10:W23)</f>
        <v>7.1428571428571425E-2</v>
      </c>
      <c r="X6" s="5">
        <f t="shared" si="5"/>
        <v>-0.55714285714285727</v>
      </c>
      <c r="Y6" s="5">
        <f t="shared" si="5"/>
        <v>2.5714285714285716</v>
      </c>
      <c r="Z6" s="5">
        <f t="shared" si="5"/>
        <v>0.9285714285714286</v>
      </c>
      <c r="AA6" s="5">
        <f t="shared" si="5"/>
        <v>7.1428571428571432</v>
      </c>
      <c r="AB6" s="5">
        <f t="shared" si="5"/>
        <v>10.157142857142858</v>
      </c>
      <c r="AC6" s="5"/>
      <c r="AD6" s="5">
        <f>AVERAGE(AD10:AD23)</f>
        <v>91.299999999999983</v>
      </c>
    </row>
    <row r="7" spans="1:30" s="3" customFormat="1">
      <c r="B7" s="7" t="s">
        <v>87</v>
      </c>
      <c r="C7" s="3">
        <f t="shared" ref="C7:M7" si="6">MIN(C10:C23)</f>
        <v>5</v>
      </c>
      <c r="D7" s="3">
        <f t="shared" si="6"/>
        <v>4</v>
      </c>
      <c r="E7" s="3">
        <f t="shared" si="6"/>
        <v>5</v>
      </c>
      <c r="F7" s="3">
        <f t="shared" si="6"/>
        <v>4</v>
      </c>
      <c r="G7" s="3">
        <f t="shared" si="6"/>
        <v>4</v>
      </c>
      <c r="H7" s="3">
        <f t="shared" si="6"/>
        <v>3</v>
      </c>
      <c r="I7" s="3">
        <f t="shared" si="6"/>
        <v>0</v>
      </c>
      <c r="J7" s="3">
        <f t="shared" si="6"/>
        <v>0</v>
      </c>
      <c r="K7" s="3">
        <f t="shared" si="6"/>
        <v>0</v>
      </c>
      <c r="L7" s="3">
        <f t="shared" si="6"/>
        <v>0</v>
      </c>
      <c r="M7" s="3">
        <f t="shared" si="6"/>
        <v>26</v>
      </c>
      <c r="N7" s="7"/>
      <c r="O7" s="3">
        <f t="shared" ref="O7:U7" si="7">MIN(O10:O23)</f>
        <v>10</v>
      </c>
      <c r="P7" s="3">
        <f t="shared" si="7"/>
        <v>10</v>
      </c>
      <c r="Q7" s="3">
        <f t="shared" si="7"/>
        <v>10</v>
      </c>
      <c r="R7" s="3">
        <f t="shared" si="7"/>
        <v>10</v>
      </c>
      <c r="S7" s="3">
        <f t="shared" si="7"/>
        <v>11</v>
      </c>
      <c r="T7" s="3">
        <f t="shared" si="7"/>
        <v>11</v>
      </c>
      <c r="U7" s="3">
        <f t="shared" si="7"/>
        <v>64</v>
      </c>
      <c r="W7" s="3">
        <f t="shared" ref="W7:AB7" si="8">MIN(W10:W23)</f>
        <v>-4.5</v>
      </c>
      <c r="X7" s="3">
        <f t="shared" si="8"/>
        <v>-4.8</v>
      </c>
      <c r="Y7" s="3">
        <f t="shared" si="8"/>
        <v>-2</v>
      </c>
      <c r="Z7" s="3">
        <f t="shared" si="8"/>
        <v>-30</v>
      </c>
      <c r="AA7" s="3">
        <f t="shared" si="8"/>
        <v>0</v>
      </c>
      <c r="AB7" s="3">
        <f t="shared" si="8"/>
        <v>-37.299999999999997</v>
      </c>
      <c r="AC7" s="5"/>
      <c r="AD7" s="3">
        <f>MIN(AD10:AD23)</f>
        <v>35.700000000000003</v>
      </c>
    </row>
    <row r="8" spans="1:30" s="3" customFormat="1">
      <c r="B8" s="7" t="s">
        <v>88</v>
      </c>
      <c r="C8" s="3">
        <v>0</v>
      </c>
      <c r="D8" s="3">
        <v>0</v>
      </c>
      <c r="E8" s="3">
        <v>0</v>
      </c>
      <c r="F8" s="3">
        <v>0</v>
      </c>
      <c r="G8" s="3">
        <v>0</v>
      </c>
      <c r="H8" s="3">
        <v>0</v>
      </c>
      <c r="I8" s="3">
        <v>0</v>
      </c>
      <c r="J8" s="3">
        <v>0</v>
      </c>
      <c r="K8" s="3">
        <v>0</v>
      </c>
      <c r="L8" s="3">
        <v>0</v>
      </c>
      <c r="M8" s="3">
        <v>0</v>
      </c>
      <c r="N8" s="7"/>
      <c r="O8" s="3">
        <v>0</v>
      </c>
      <c r="P8" s="3">
        <v>0</v>
      </c>
      <c r="Q8" s="3">
        <v>0</v>
      </c>
      <c r="R8" s="3">
        <v>0</v>
      </c>
      <c r="S8" s="3">
        <v>0</v>
      </c>
      <c r="T8" s="3">
        <v>0</v>
      </c>
      <c r="U8" s="3">
        <v>0</v>
      </c>
      <c r="W8" s="5">
        <v>-5</v>
      </c>
      <c r="X8" s="5">
        <v>-10</v>
      </c>
      <c r="Y8" s="3">
        <v>-10</v>
      </c>
      <c r="Z8" s="3">
        <v>-60</v>
      </c>
      <c r="AA8" s="3">
        <v>0</v>
      </c>
      <c r="AB8" s="5">
        <f>SUM(W8:AA8)</f>
        <v>-85</v>
      </c>
      <c r="AC8" s="5"/>
      <c r="AD8" s="5">
        <f>U8+AB8</f>
        <v>-85</v>
      </c>
    </row>
    <row r="9" spans="1:30" s="3" customFormat="1">
      <c r="B9" s="7"/>
      <c r="N9" s="7"/>
      <c r="W9" s="5"/>
      <c r="X9" s="5"/>
      <c r="AB9" s="5"/>
      <c r="AD9" s="5"/>
    </row>
    <row r="10" spans="1:30" ht="12" customHeight="1">
      <c r="A10" s="7" t="s">
        <v>97</v>
      </c>
      <c r="B10" s="7">
        <v>11</v>
      </c>
      <c r="C10" s="3">
        <v>5</v>
      </c>
      <c r="D10" s="3">
        <v>5</v>
      </c>
      <c r="E10" s="3">
        <v>5</v>
      </c>
      <c r="F10" s="3">
        <v>5</v>
      </c>
      <c r="G10" s="3">
        <v>5</v>
      </c>
      <c r="H10" s="3">
        <v>5</v>
      </c>
      <c r="I10" s="3">
        <v>3</v>
      </c>
      <c r="J10" s="3">
        <v>5</v>
      </c>
      <c r="K10" s="3">
        <v>5</v>
      </c>
      <c r="L10" s="3">
        <v>5</v>
      </c>
      <c r="M10" s="3">
        <f t="shared" ref="M10:M23" si="9">SUM(C10:L10)</f>
        <v>48</v>
      </c>
      <c r="O10" s="3">
        <v>13</v>
      </c>
      <c r="P10" s="3">
        <v>10</v>
      </c>
      <c r="Q10" s="3">
        <v>10</v>
      </c>
      <c r="R10" s="3">
        <v>14</v>
      </c>
      <c r="S10" s="3">
        <v>11</v>
      </c>
      <c r="T10" s="3">
        <v>11</v>
      </c>
      <c r="U10" s="3">
        <f t="shared" ref="U10:U23" si="10">SUM(O10:T10)</f>
        <v>69</v>
      </c>
      <c r="W10" s="4">
        <v>-4.5</v>
      </c>
      <c r="X10" s="3">
        <f t="shared" ref="X10:X23" si="11">(M10/$M$4-1)*10</f>
        <v>-0.40000000000000036</v>
      </c>
      <c r="Y10" s="3">
        <v>0.75</v>
      </c>
      <c r="Z10" s="3">
        <v>-15</v>
      </c>
      <c r="AA10" s="3">
        <v>10</v>
      </c>
      <c r="AB10" s="27">
        <f t="shared" ref="AB10:AB23" si="12">SUM(W10:AA10)</f>
        <v>-9.1499999999999986</v>
      </c>
      <c r="AC10" s="3"/>
      <c r="AD10" s="5">
        <f t="shared" ref="AD10:AD23" si="13">U10+AB10</f>
        <v>59.85</v>
      </c>
    </row>
    <row r="11" spans="1:30" ht="12" customHeight="1">
      <c r="A11" s="7" t="s">
        <v>98</v>
      </c>
      <c r="B11" s="7">
        <v>12</v>
      </c>
      <c r="C11" s="3">
        <v>5</v>
      </c>
      <c r="D11" s="3">
        <v>5</v>
      </c>
      <c r="E11" s="3">
        <v>5</v>
      </c>
      <c r="F11" s="3">
        <v>5</v>
      </c>
      <c r="G11" s="3">
        <v>5</v>
      </c>
      <c r="H11" s="3">
        <v>5</v>
      </c>
      <c r="I11" s="3">
        <v>5</v>
      </c>
      <c r="J11" s="3">
        <v>5</v>
      </c>
      <c r="K11" s="3">
        <v>5</v>
      </c>
      <c r="L11" s="3">
        <v>5</v>
      </c>
      <c r="M11" s="3">
        <f t="shared" si="9"/>
        <v>50</v>
      </c>
      <c r="O11" s="3">
        <v>12</v>
      </c>
      <c r="P11" s="3">
        <v>15</v>
      </c>
      <c r="Q11" s="3">
        <v>10</v>
      </c>
      <c r="R11" s="3">
        <v>18</v>
      </c>
      <c r="S11" s="3">
        <v>16</v>
      </c>
      <c r="T11" s="3">
        <v>16</v>
      </c>
      <c r="U11" s="3">
        <f t="shared" si="10"/>
        <v>87</v>
      </c>
      <c r="W11" s="4">
        <v>-3</v>
      </c>
      <c r="X11" s="3">
        <f t="shared" si="11"/>
        <v>0</v>
      </c>
      <c r="Y11" s="3">
        <v>1</v>
      </c>
      <c r="Z11" s="3">
        <v>11</v>
      </c>
      <c r="AA11" s="3">
        <v>10</v>
      </c>
      <c r="AB11" s="27">
        <f t="shared" si="12"/>
        <v>19</v>
      </c>
      <c r="AC11" s="3"/>
      <c r="AD11" s="5">
        <f t="shared" si="13"/>
        <v>106</v>
      </c>
    </row>
    <row r="12" spans="1:30" ht="12" customHeight="1">
      <c r="A12" s="7" t="s">
        <v>99</v>
      </c>
      <c r="B12" s="7">
        <v>13</v>
      </c>
      <c r="C12" s="3">
        <v>5</v>
      </c>
      <c r="D12" s="3">
        <v>5</v>
      </c>
      <c r="E12" s="3">
        <v>5</v>
      </c>
      <c r="F12" s="3">
        <v>5</v>
      </c>
      <c r="G12" s="3">
        <v>5</v>
      </c>
      <c r="H12" s="3">
        <v>5</v>
      </c>
      <c r="I12" s="3">
        <v>5</v>
      </c>
      <c r="J12" s="3">
        <v>5</v>
      </c>
      <c r="K12" s="3">
        <v>5</v>
      </c>
      <c r="L12" s="3">
        <v>5</v>
      </c>
      <c r="M12" s="3">
        <f t="shared" si="9"/>
        <v>50</v>
      </c>
      <c r="O12" s="3">
        <v>13</v>
      </c>
      <c r="P12" s="3">
        <v>10</v>
      </c>
      <c r="Q12" s="3">
        <v>11</v>
      </c>
      <c r="R12" s="3">
        <v>11</v>
      </c>
      <c r="S12" s="3">
        <v>18</v>
      </c>
      <c r="T12" s="3">
        <v>15</v>
      </c>
      <c r="U12" s="3">
        <f t="shared" si="10"/>
        <v>78</v>
      </c>
      <c r="W12" s="4">
        <v>5</v>
      </c>
      <c r="X12" s="3">
        <f t="shared" si="11"/>
        <v>0</v>
      </c>
      <c r="Y12" s="3">
        <v>5</v>
      </c>
      <c r="Z12" s="3">
        <v>10</v>
      </c>
      <c r="AA12" s="3">
        <v>5</v>
      </c>
      <c r="AB12" s="27">
        <f t="shared" si="12"/>
        <v>25</v>
      </c>
      <c r="AC12" s="3"/>
      <c r="AD12" s="5">
        <f t="shared" si="13"/>
        <v>103</v>
      </c>
    </row>
    <row r="13" spans="1:30" ht="12" customHeight="1">
      <c r="A13" s="7" t="s">
        <v>109</v>
      </c>
      <c r="B13" s="7">
        <v>14</v>
      </c>
      <c r="C13" s="3">
        <v>5</v>
      </c>
      <c r="D13" s="3">
        <v>4</v>
      </c>
      <c r="E13" s="3">
        <v>5</v>
      </c>
      <c r="F13" s="3">
        <v>4</v>
      </c>
      <c r="G13" s="3">
        <v>5</v>
      </c>
      <c r="H13" s="3">
        <v>3</v>
      </c>
      <c r="I13" s="3">
        <v>0</v>
      </c>
      <c r="J13" s="3">
        <v>0</v>
      </c>
      <c r="K13" s="3">
        <v>0</v>
      </c>
      <c r="L13" s="3">
        <v>0</v>
      </c>
      <c r="M13" s="3">
        <f t="shared" si="9"/>
        <v>26</v>
      </c>
      <c r="O13" s="3">
        <v>13</v>
      </c>
      <c r="P13" s="3">
        <v>11</v>
      </c>
      <c r="Q13" s="3">
        <v>10</v>
      </c>
      <c r="R13" s="3">
        <v>11</v>
      </c>
      <c r="S13" s="3">
        <v>17</v>
      </c>
      <c r="T13" s="3">
        <v>11</v>
      </c>
      <c r="U13" s="3">
        <f t="shared" si="10"/>
        <v>73</v>
      </c>
      <c r="W13" s="4">
        <v>-0.5</v>
      </c>
      <c r="X13" s="3">
        <f t="shared" si="11"/>
        <v>-4.8</v>
      </c>
      <c r="Y13" s="3">
        <v>-2</v>
      </c>
      <c r="Z13" s="3">
        <v>-30</v>
      </c>
      <c r="AA13" s="3">
        <v>0</v>
      </c>
      <c r="AB13" s="27">
        <f t="shared" si="12"/>
        <v>-37.299999999999997</v>
      </c>
      <c r="AC13" s="3"/>
      <c r="AD13" s="5">
        <f t="shared" si="13"/>
        <v>35.700000000000003</v>
      </c>
    </row>
    <row r="14" spans="1:30">
      <c r="A14" s="7" t="s">
        <v>100</v>
      </c>
      <c r="B14" s="7">
        <v>21</v>
      </c>
      <c r="C14" s="3">
        <v>5</v>
      </c>
      <c r="D14" s="3">
        <v>5</v>
      </c>
      <c r="E14" s="3">
        <v>5</v>
      </c>
      <c r="F14" s="3">
        <v>5</v>
      </c>
      <c r="G14" s="3">
        <v>4</v>
      </c>
      <c r="H14" s="3">
        <v>5</v>
      </c>
      <c r="I14" s="3">
        <v>5</v>
      </c>
      <c r="J14" s="3">
        <v>5</v>
      </c>
      <c r="K14" s="3">
        <v>5</v>
      </c>
      <c r="L14" s="3">
        <v>5</v>
      </c>
      <c r="M14" s="3">
        <f t="shared" si="9"/>
        <v>49</v>
      </c>
      <c r="O14" s="3">
        <v>10</v>
      </c>
      <c r="P14" s="3">
        <v>10</v>
      </c>
      <c r="Q14" s="3">
        <v>10</v>
      </c>
      <c r="R14" s="3">
        <v>15</v>
      </c>
      <c r="S14" s="3">
        <v>11</v>
      </c>
      <c r="T14" s="3">
        <v>13</v>
      </c>
      <c r="U14" s="3">
        <f t="shared" si="10"/>
        <v>69</v>
      </c>
      <c r="W14" s="4">
        <v>-0.5</v>
      </c>
      <c r="X14" s="3">
        <f t="shared" si="11"/>
        <v>-0.20000000000000018</v>
      </c>
      <c r="Y14" s="3">
        <v>5</v>
      </c>
      <c r="Z14" s="3">
        <v>-14</v>
      </c>
      <c r="AA14" s="3">
        <v>10</v>
      </c>
      <c r="AB14" s="27">
        <f t="shared" si="12"/>
        <v>0.30000000000000071</v>
      </c>
      <c r="AC14" s="3"/>
      <c r="AD14" s="5">
        <f t="shared" si="13"/>
        <v>69.3</v>
      </c>
    </row>
    <row r="15" spans="1:30">
      <c r="A15" s="7" t="s">
        <v>101</v>
      </c>
      <c r="B15" s="7">
        <v>22</v>
      </c>
      <c r="C15" s="3">
        <v>5</v>
      </c>
      <c r="D15" s="3">
        <v>5</v>
      </c>
      <c r="E15" s="3">
        <v>5</v>
      </c>
      <c r="F15" s="3">
        <v>5</v>
      </c>
      <c r="G15" s="3">
        <v>5</v>
      </c>
      <c r="H15" s="3">
        <v>5</v>
      </c>
      <c r="I15" s="3">
        <v>5</v>
      </c>
      <c r="J15" s="3">
        <v>5</v>
      </c>
      <c r="K15" s="3">
        <v>5</v>
      </c>
      <c r="L15" s="3">
        <v>5</v>
      </c>
      <c r="M15" s="3">
        <f t="shared" si="9"/>
        <v>50</v>
      </c>
      <c r="O15" s="3">
        <v>15</v>
      </c>
      <c r="P15" s="3">
        <v>14</v>
      </c>
      <c r="Q15" s="3">
        <v>13</v>
      </c>
      <c r="R15" s="3">
        <v>16</v>
      </c>
      <c r="S15" s="3">
        <v>15</v>
      </c>
      <c r="T15" s="3">
        <v>16</v>
      </c>
      <c r="U15" s="3">
        <f t="shared" si="10"/>
        <v>89</v>
      </c>
      <c r="W15" s="4">
        <v>1</v>
      </c>
      <c r="X15" s="3">
        <f t="shared" si="11"/>
        <v>0</v>
      </c>
      <c r="Y15" s="3">
        <v>10</v>
      </c>
      <c r="Z15" s="3">
        <v>16</v>
      </c>
      <c r="AA15" s="3">
        <v>10</v>
      </c>
      <c r="AB15" s="27">
        <f t="shared" si="12"/>
        <v>37</v>
      </c>
      <c r="AC15" s="3"/>
      <c r="AD15" s="5">
        <f t="shared" si="13"/>
        <v>126</v>
      </c>
    </row>
    <row r="16" spans="1:30">
      <c r="A16" s="7" t="s">
        <v>102</v>
      </c>
      <c r="B16" s="7">
        <v>23</v>
      </c>
      <c r="C16" s="3">
        <v>5</v>
      </c>
      <c r="D16" s="3">
        <v>5</v>
      </c>
      <c r="E16" s="3">
        <v>5</v>
      </c>
      <c r="F16" s="3">
        <v>4</v>
      </c>
      <c r="G16" s="3">
        <v>5</v>
      </c>
      <c r="H16" s="3">
        <v>5</v>
      </c>
      <c r="I16" s="3">
        <v>5</v>
      </c>
      <c r="J16" s="3">
        <v>5</v>
      </c>
      <c r="K16" s="3">
        <v>5</v>
      </c>
      <c r="L16" s="3">
        <v>5</v>
      </c>
      <c r="M16" s="3">
        <f t="shared" si="9"/>
        <v>49</v>
      </c>
      <c r="O16" s="3">
        <v>14</v>
      </c>
      <c r="P16" s="3">
        <v>15</v>
      </c>
      <c r="Q16" s="3">
        <v>12</v>
      </c>
      <c r="R16" s="3">
        <v>13</v>
      </c>
      <c r="S16" s="3">
        <v>14</v>
      </c>
      <c r="T16" s="3">
        <v>12</v>
      </c>
      <c r="U16" s="3">
        <f t="shared" si="10"/>
        <v>80</v>
      </c>
      <c r="W16" s="4">
        <v>-0.5</v>
      </c>
      <c r="X16" s="3">
        <f t="shared" si="11"/>
        <v>-0.20000000000000018</v>
      </c>
      <c r="Y16" s="3">
        <v>1.5</v>
      </c>
      <c r="Z16" s="3">
        <v>-8</v>
      </c>
      <c r="AA16" s="3">
        <v>0</v>
      </c>
      <c r="AB16" s="27">
        <f t="shared" si="12"/>
        <v>-7.2</v>
      </c>
      <c r="AC16" s="3"/>
      <c r="AD16" s="5">
        <f t="shared" si="13"/>
        <v>72.8</v>
      </c>
    </row>
    <row r="17" spans="1:30">
      <c r="A17" s="7" t="s">
        <v>103</v>
      </c>
      <c r="B17" s="7">
        <v>24</v>
      </c>
      <c r="C17" s="3">
        <v>5</v>
      </c>
      <c r="D17" s="3">
        <v>5</v>
      </c>
      <c r="E17" s="3">
        <v>5</v>
      </c>
      <c r="F17" s="3">
        <v>5</v>
      </c>
      <c r="G17" s="3">
        <v>4</v>
      </c>
      <c r="H17" s="3">
        <v>5</v>
      </c>
      <c r="I17" s="3">
        <v>5</v>
      </c>
      <c r="J17" s="3">
        <v>5</v>
      </c>
      <c r="K17" s="3">
        <v>5</v>
      </c>
      <c r="L17" s="3">
        <v>5</v>
      </c>
      <c r="M17" s="3">
        <f t="shared" si="9"/>
        <v>49</v>
      </c>
      <c r="O17" s="3">
        <v>14</v>
      </c>
      <c r="P17" s="3">
        <v>12</v>
      </c>
      <c r="Q17" s="3">
        <v>14</v>
      </c>
      <c r="R17" s="3">
        <v>20</v>
      </c>
      <c r="S17" s="3">
        <v>19</v>
      </c>
      <c r="T17" s="3">
        <v>19</v>
      </c>
      <c r="U17" s="3">
        <f t="shared" si="10"/>
        <v>98</v>
      </c>
      <c r="W17" s="4">
        <v>2.5</v>
      </c>
      <c r="X17" s="3">
        <f t="shared" si="11"/>
        <v>-0.20000000000000018</v>
      </c>
      <c r="Y17" s="3">
        <v>5</v>
      </c>
      <c r="Z17" s="3">
        <v>23</v>
      </c>
      <c r="AA17" s="3">
        <v>10</v>
      </c>
      <c r="AB17" s="27">
        <f t="shared" si="12"/>
        <v>40.299999999999997</v>
      </c>
      <c r="AC17" s="3"/>
      <c r="AD17" s="5">
        <f t="shared" si="13"/>
        <v>138.30000000000001</v>
      </c>
    </row>
    <row r="18" spans="1:30">
      <c r="A18" s="7" t="s">
        <v>104</v>
      </c>
      <c r="B18" s="7">
        <v>25</v>
      </c>
      <c r="C18" s="3">
        <v>5</v>
      </c>
      <c r="D18" s="3">
        <v>5</v>
      </c>
      <c r="E18" s="3">
        <v>5</v>
      </c>
      <c r="F18" s="3">
        <v>5</v>
      </c>
      <c r="G18" s="3">
        <v>5</v>
      </c>
      <c r="H18" s="3">
        <v>5</v>
      </c>
      <c r="I18" s="3">
        <v>5</v>
      </c>
      <c r="J18" s="3">
        <v>5</v>
      </c>
      <c r="K18" s="3">
        <v>5</v>
      </c>
      <c r="L18" s="3">
        <v>5</v>
      </c>
      <c r="M18" s="3">
        <f t="shared" si="9"/>
        <v>50</v>
      </c>
      <c r="O18" s="3">
        <v>14</v>
      </c>
      <c r="P18" s="3">
        <v>10</v>
      </c>
      <c r="Q18" s="3">
        <v>10</v>
      </c>
      <c r="R18" s="3">
        <v>14</v>
      </c>
      <c r="S18" s="3">
        <v>15</v>
      </c>
      <c r="T18" s="3">
        <v>13</v>
      </c>
      <c r="U18" s="3">
        <f t="shared" si="10"/>
        <v>76</v>
      </c>
      <c r="W18" s="4">
        <v>-4</v>
      </c>
      <c r="X18" s="3">
        <f t="shared" si="11"/>
        <v>0</v>
      </c>
      <c r="Y18" s="3">
        <v>0</v>
      </c>
      <c r="Z18" s="3">
        <v>-8</v>
      </c>
      <c r="AA18" s="3">
        <v>10</v>
      </c>
      <c r="AB18" s="27">
        <f t="shared" si="12"/>
        <v>-2</v>
      </c>
      <c r="AC18" s="3"/>
      <c r="AD18" s="5">
        <f t="shared" si="13"/>
        <v>74</v>
      </c>
    </row>
    <row r="19" spans="1:30">
      <c r="A19" s="7" t="str">
        <f>A17</f>
        <v>Smart Dog House</v>
      </c>
      <c r="B19" s="7">
        <v>26</v>
      </c>
      <c r="C19" s="3">
        <f>C17</f>
        <v>5</v>
      </c>
      <c r="D19" s="3">
        <f>D17</f>
        <v>5</v>
      </c>
      <c r="E19" s="3">
        <v>5</v>
      </c>
      <c r="F19" s="3">
        <f>F17</f>
        <v>5</v>
      </c>
      <c r="G19" s="3">
        <f>G17</f>
        <v>4</v>
      </c>
      <c r="H19" s="3">
        <v>5</v>
      </c>
      <c r="I19" s="3">
        <v>5</v>
      </c>
      <c r="J19" s="3">
        <v>5</v>
      </c>
      <c r="K19" s="3">
        <v>5</v>
      </c>
      <c r="L19" s="3">
        <v>5</v>
      </c>
      <c r="M19" s="3">
        <f t="shared" si="9"/>
        <v>49</v>
      </c>
      <c r="O19" s="3">
        <f t="shared" ref="O19:T19" si="14">O17</f>
        <v>14</v>
      </c>
      <c r="P19" s="3">
        <f t="shared" si="14"/>
        <v>12</v>
      </c>
      <c r="Q19" s="3">
        <f t="shared" si="14"/>
        <v>14</v>
      </c>
      <c r="R19" s="3">
        <f t="shared" si="14"/>
        <v>20</v>
      </c>
      <c r="S19" s="3">
        <f t="shared" si="14"/>
        <v>19</v>
      </c>
      <c r="T19" s="3">
        <f t="shared" si="14"/>
        <v>19</v>
      </c>
      <c r="U19" s="3">
        <f t="shared" si="10"/>
        <v>98</v>
      </c>
      <c r="W19" s="4">
        <v>2.5</v>
      </c>
      <c r="X19" s="3">
        <f t="shared" si="11"/>
        <v>-0.20000000000000018</v>
      </c>
      <c r="Y19" s="3">
        <v>5</v>
      </c>
      <c r="Z19" s="3">
        <f>Z17</f>
        <v>23</v>
      </c>
      <c r="AA19" s="3">
        <f>AA17</f>
        <v>10</v>
      </c>
      <c r="AB19" s="27">
        <f t="shared" si="12"/>
        <v>40.299999999999997</v>
      </c>
      <c r="AC19" s="3"/>
      <c r="AD19" s="5">
        <f t="shared" si="13"/>
        <v>138.30000000000001</v>
      </c>
    </row>
    <row r="20" spans="1:30">
      <c r="A20" s="7" t="s">
        <v>105</v>
      </c>
      <c r="B20" s="7">
        <v>31</v>
      </c>
      <c r="C20" s="3">
        <v>5</v>
      </c>
      <c r="D20" s="3">
        <v>5</v>
      </c>
      <c r="E20" s="3">
        <v>5</v>
      </c>
      <c r="F20" s="3">
        <v>4</v>
      </c>
      <c r="G20" s="3">
        <v>5</v>
      </c>
      <c r="H20" s="3">
        <v>5</v>
      </c>
      <c r="I20" s="3">
        <v>5</v>
      </c>
      <c r="J20" s="3">
        <v>5</v>
      </c>
      <c r="K20" s="3">
        <v>5</v>
      </c>
      <c r="L20" s="3">
        <v>5</v>
      </c>
      <c r="M20" s="3">
        <f t="shared" si="9"/>
        <v>49</v>
      </c>
      <c r="O20" s="3">
        <v>13</v>
      </c>
      <c r="P20" s="3">
        <v>11</v>
      </c>
      <c r="Q20" s="3">
        <v>10</v>
      </c>
      <c r="R20" s="3">
        <v>13</v>
      </c>
      <c r="S20" s="3">
        <v>13</v>
      </c>
      <c r="T20" s="3">
        <v>13</v>
      </c>
      <c r="U20" s="3">
        <f t="shared" si="10"/>
        <v>73</v>
      </c>
      <c r="W20" s="4">
        <v>4</v>
      </c>
      <c r="X20" s="3">
        <f t="shared" si="11"/>
        <v>-0.20000000000000018</v>
      </c>
      <c r="Y20" s="3">
        <v>5.5</v>
      </c>
      <c r="Z20" s="3">
        <v>0</v>
      </c>
      <c r="AA20" s="3">
        <v>10</v>
      </c>
      <c r="AB20" s="27">
        <f t="shared" si="12"/>
        <v>19.3</v>
      </c>
      <c r="AC20" s="3"/>
      <c r="AD20" s="5">
        <f t="shared" si="13"/>
        <v>92.3</v>
      </c>
    </row>
    <row r="21" spans="1:30">
      <c r="A21" s="7" t="s">
        <v>106</v>
      </c>
      <c r="B21" s="7">
        <v>32</v>
      </c>
      <c r="C21" s="3">
        <v>5</v>
      </c>
      <c r="D21" s="3">
        <v>5</v>
      </c>
      <c r="E21" s="3">
        <v>5</v>
      </c>
      <c r="F21" s="3">
        <v>5</v>
      </c>
      <c r="G21" s="3">
        <v>5</v>
      </c>
      <c r="H21" s="3">
        <v>5</v>
      </c>
      <c r="I21" s="3">
        <v>3</v>
      </c>
      <c r="J21" s="3">
        <v>5</v>
      </c>
      <c r="K21" s="3">
        <v>5</v>
      </c>
      <c r="L21" s="3">
        <v>5</v>
      </c>
      <c r="M21" s="3">
        <f t="shared" si="9"/>
        <v>48</v>
      </c>
      <c r="O21" s="3">
        <v>14</v>
      </c>
      <c r="P21" s="3">
        <v>19</v>
      </c>
      <c r="Q21" s="3">
        <v>10</v>
      </c>
      <c r="R21" s="3">
        <v>15</v>
      </c>
      <c r="S21" s="3">
        <v>20</v>
      </c>
      <c r="T21" s="3">
        <v>15</v>
      </c>
      <c r="U21" s="3">
        <f t="shared" si="10"/>
        <v>93</v>
      </c>
      <c r="W21" s="4">
        <v>0.5</v>
      </c>
      <c r="X21" s="3">
        <f t="shared" si="11"/>
        <v>-0.40000000000000036</v>
      </c>
      <c r="Y21" s="3">
        <v>1.25</v>
      </c>
      <c r="Z21" s="3">
        <v>12</v>
      </c>
      <c r="AA21" s="3">
        <v>10</v>
      </c>
      <c r="AB21" s="27">
        <f t="shared" si="12"/>
        <v>23.35</v>
      </c>
      <c r="AC21" s="3"/>
      <c r="AD21" s="5">
        <f t="shared" si="13"/>
        <v>116.35</v>
      </c>
    </row>
    <row r="22" spans="1:30">
      <c r="A22" s="7" t="s">
        <v>107</v>
      </c>
      <c r="B22" s="7">
        <v>33</v>
      </c>
      <c r="C22" s="3">
        <v>5</v>
      </c>
      <c r="D22" s="3">
        <v>5</v>
      </c>
      <c r="E22" s="3">
        <v>5</v>
      </c>
      <c r="F22" s="3">
        <v>5</v>
      </c>
      <c r="G22" s="3">
        <v>5</v>
      </c>
      <c r="H22" s="3">
        <v>5</v>
      </c>
      <c r="I22" s="3">
        <v>5</v>
      </c>
      <c r="J22" s="3">
        <v>5</v>
      </c>
      <c r="K22" s="3">
        <v>5</v>
      </c>
      <c r="L22" s="3">
        <v>5</v>
      </c>
      <c r="M22" s="3">
        <f t="shared" si="9"/>
        <v>50</v>
      </c>
      <c r="O22" s="3">
        <v>12</v>
      </c>
      <c r="P22" s="3">
        <v>11</v>
      </c>
      <c r="Q22" s="3">
        <v>18</v>
      </c>
      <c r="R22" s="3">
        <v>13</v>
      </c>
      <c r="S22" s="3">
        <v>18</v>
      </c>
      <c r="T22" s="3">
        <v>17</v>
      </c>
      <c r="U22" s="3">
        <f t="shared" si="10"/>
        <v>89</v>
      </c>
      <c r="W22" s="4">
        <v>-0.5</v>
      </c>
      <c r="X22" s="3">
        <f t="shared" si="11"/>
        <v>0</v>
      </c>
      <c r="Y22" s="3">
        <v>-1</v>
      </c>
      <c r="Z22" s="3">
        <v>15</v>
      </c>
      <c r="AA22" s="3">
        <v>5</v>
      </c>
      <c r="AB22" s="27">
        <f t="shared" si="12"/>
        <v>18.5</v>
      </c>
      <c r="AC22" s="3"/>
      <c r="AD22" s="5">
        <f t="shared" si="13"/>
        <v>107.5</v>
      </c>
    </row>
    <row r="23" spans="1:30">
      <c r="A23" s="7" t="s">
        <v>108</v>
      </c>
      <c r="B23" s="7">
        <v>34</v>
      </c>
      <c r="C23" s="3">
        <v>5</v>
      </c>
      <c r="D23" s="3">
        <v>5</v>
      </c>
      <c r="E23" s="3">
        <v>5</v>
      </c>
      <c r="F23" s="3">
        <v>4</v>
      </c>
      <c r="G23" s="3">
        <v>5</v>
      </c>
      <c r="H23" s="3">
        <v>5</v>
      </c>
      <c r="I23" s="3">
        <v>5</v>
      </c>
      <c r="J23" s="3">
        <v>5</v>
      </c>
      <c r="K23" s="3">
        <v>5</v>
      </c>
      <c r="L23" s="3">
        <v>0</v>
      </c>
      <c r="M23" s="3">
        <f t="shared" si="9"/>
        <v>44</v>
      </c>
      <c r="O23" s="3">
        <v>11</v>
      </c>
      <c r="P23" s="3">
        <v>10</v>
      </c>
      <c r="Q23" s="3">
        <v>10</v>
      </c>
      <c r="R23" s="3">
        <v>10</v>
      </c>
      <c r="S23" s="3">
        <v>12</v>
      </c>
      <c r="T23" s="3">
        <v>11</v>
      </c>
      <c r="U23" s="3">
        <f t="shared" si="10"/>
        <v>64</v>
      </c>
      <c r="W23" s="4">
        <v>-1</v>
      </c>
      <c r="X23" s="3">
        <f t="shared" si="11"/>
        <v>-1.2</v>
      </c>
      <c r="Y23" s="3">
        <v>-1</v>
      </c>
      <c r="Z23" s="3">
        <v>-22</v>
      </c>
      <c r="AA23" s="3">
        <v>0</v>
      </c>
      <c r="AB23" s="27">
        <f t="shared" si="12"/>
        <v>-25.2</v>
      </c>
      <c r="AC23" s="3"/>
      <c r="AD23" s="5">
        <f t="shared" si="13"/>
        <v>38.799999999999997</v>
      </c>
    </row>
    <row r="24" spans="1:30">
      <c r="A24" s="13"/>
      <c r="B24" s="21"/>
      <c r="W24" s="4"/>
      <c r="AD24" s="21"/>
    </row>
    <row r="25" spans="1:30">
      <c r="A25" s="13"/>
      <c r="B25" s="21"/>
      <c r="W25" s="4"/>
    </row>
    <row r="26" spans="1:30" ht="12" customHeight="1">
      <c r="B26" s="1"/>
      <c r="AD26" s="21"/>
    </row>
  </sheetData>
  <sheetProtection selectLockedCells="1" selectUnlockedCells="1"/>
  <mergeCells count="3">
    <mergeCell ref="C1:K1"/>
    <mergeCell ref="O1:T1"/>
    <mergeCell ref="W1:AA1"/>
  </mergeCells>
  <pageMargins left="0.75" right="0.75" top="1" bottom="1" header="0.51180555555555551" footer="0.51180555555555551"/>
  <pageSetup firstPageNumber="0" orientation="portrait" horizontalDpi="300" verticalDpi="300" r:id="rId1"/>
  <headerFooter alignWithMargins="0"/>
  <ignoredErrors>
    <ignoredError sqref="V5 V7 V6 N6 N7 N5 C6:M6 D5:M5 O5:U5 C7:M7 O7:U7 O6:U6 W6:AD6 W7:AD7 W5:AD5" formulaRange="1"/>
    <ignoredError sqref="O8" evalError="1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4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Course Grades</vt:lpstr>
      <vt:lpstr>Reading</vt:lpstr>
      <vt:lpstr>Homework</vt:lpstr>
      <vt:lpstr>Lab</vt:lpstr>
      <vt:lpstr>Project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Joe</dc:creator>
  <cp:lastModifiedBy>David Alciatore</cp:lastModifiedBy>
  <cp:revision>4</cp:revision>
  <cp:lastPrinted>1601-01-01T00:00:00Z</cp:lastPrinted>
  <dcterms:created xsi:type="dcterms:W3CDTF">1601-01-01T00:00:00Z</dcterms:created>
  <dcterms:modified xsi:type="dcterms:W3CDTF">2019-12-23T17:45:37Z</dcterms:modified>
</cp:coreProperties>
</file>