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<sst xmlns="http://schemas.openxmlformats.org/spreadsheetml/2006/main" count="164" uniqueCount="99">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</sst>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25587319"/>
        <c:axId val="28959280"/>
      </c:scatterChart>
      <c:valAx>
        <c:axId val="2558731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8959280"/>
        <c:crossesAt val="0.1"/>
        <c:crossBetween val="midCat"/>
        <c:dispUnits/>
        <c:majorUnit val="1"/>
        <c:minorUnit val="0.5"/>
      </c:valAx>
      <c:valAx>
        <c:axId val="28959280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5587319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59306929"/>
        <c:axId val="64000314"/>
      </c:scatterChart>
      <c:valAx>
        <c:axId val="5930692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4000314"/>
        <c:crossesAt val="1"/>
        <c:crossBetween val="midCat"/>
        <c:dispUnits/>
        <c:majorUnit val="1"/>
        <c:minorUnit val="0.5"/>
      </c:valAx>
      <c:valAx>
        <c:axId val="64000314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9306929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1</v>
      </c>
      <c r="D17" s="91">
        <f>ROUND(C17,3)</f>
        <v>1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1E-05</v>
      </c>
      <c r="D18" s="91">
        <f>C18</f>
        <v>1E-05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  <v>10.512935464970228</v>
      </c>
      <c r="F25" s="2" t="s">
        <v>48</v>
      </c>
      <c r="G25" s="98">
        <f>IF(OR($D$17=0.999,$D$17=1,$D$17=1.001),'Einstein Algorithm Calculations'!G93,"")</f>
        <v>-65.27385151023464</v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1</v>
      </c>
      <c r="AD6" s="35"/>
      <c r="AE6" s="35"/>
      <c r="AF6" s="35"/>
    </row>
    <row r="7" spans="2:32" ht="12.75">
      <c r="B7" s="2" t="s">
        <v>4</v>
      </c>
      <c r="C7" s="95">
        <f>'Einstein Calculator'!D18</f>
        <v>1E-05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 t="e">
        <f aca="true" t="shared" si="0" ref="I11:I20">((-1)^H11/(H11-$C$6))*($C$7/(1-$C$7))^(H11-$C$6)</f>
        <v>#DIV/0!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 t="e">
        <f>((1-$C$7)^C6/$C$7^(C6-1))-C6*I21</f>
        <v>#DIV/0!</v>
      </c>
      <c r="D12" s="40" t="s">
        <v>17</v>
      </c>
      <c r="E12" s="35"/>
      <c r="F12" s="35"/>
      <c r="G12" s="35"/>
      <c r="H12" s="63">
        <v>2</v>
      </c>
      <c r="I12" s="64">
        <f t="shared" si="0"/>
        <v>1.000010000100001E-05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-5.00010000150002E-11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3.3334333353333664E-16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-2.50010000250005E-21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2.00010000300007E-26</v>
      </c>
      <c r="J16" s="43"/>
      <c r="W16"/>
      <c r="X16"/>
      <c r="Y16"/>
    </row>
    <row r="17" spans="2:25" s="35" customFormat="1" ht="15.75">
      <c r="B17" s="36" t="s">
        <v>9</v>
      </c>
      <c r="C17" s="67" t="e">
        <f>((C6*PI())/SIN(C6*PI()))-C12</f>
        <v>#DIV/0!</v>
      </c>
      <c r="D17" s="40" t="s">
        <v>18</v>
      </c>
      <c r="H17" s="63">
        <v>7</v>
      </c>
      <c r="I17" s="64">
        <f t="shared" si="0"/>
        <v>-1.66676667016676E-31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1.4286714325715484E-36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-1.25010000450015E-41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1.1112111161112942E-46</v>
      </c>
      <c r="J20" s="43"/>
      <c r="W20"/>
      <c r="X20"/>
      <c r="Y20"/>
    </row>
    <row r="21" spans="8:25" s="35" customFormat="1" ht="12.75">
      <c r="H21" s="40" t="s">
        <v>16</v>
      </c>
      <c r="I21" s="46" t="e">
        <f>SUM(I11:I20)</f>
        <v>#DIV/0!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1.0012690963758282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0</v>
      </c>
      <c r="J26" s="42">
        <f>((1-$C$7)^I26/$C$7^(I26-1))-I26*M47</f>
        <v>1E-05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 t="e">
        <f>(C12*(LN(C7)+(1/(C6-1))))+(C6*I70)</f>
        <v>#DIV/0!</v>
      </c>
      <c r="D27" s="40" t="s">
        <v>42</v>
      </c>
      <c r="H27" s="41">
        <v>2</v>
      </c>
      <c r="I27" s="52">
        <f t="shared" si="1"/>
        <v>-1</v>
      </c>
      <c r="J27" s="42">
        <f>((1-$C$7)^I27/$C$7^(I27-1))-I27*N47</f>
        <v>5.000033333583336E-11</v>
      </c>
      <c r="L27" s="88">
        <v>1</v>
      </c>
      <c r="M27" s="89">
        <f>((-1)^$L27/($L27-$I$26))*($C$7/(1-$C$7))^($L27-$I$26)</f>
        <v>-1.000010000100001E-05</v>
      </c>
      <c r="N27" s="89">
        <f aca="true" t="shared" si="2" ref="N27:N46">((-1)^$L27/($L27-$I$27))*($C$7/(1-$C$7))^($L27-$I$27)</f>
        <v>-5.00010000150002E-11</v>
      </c>
      <c r="O27" s="89">
        <f aca="true" t="shared" si="3" ref="O27:O46">((-1)^$L27/($L27-$I$28))*($C$7/(1-$C$7))^($L27-$I$28)</f>
        <v>-3.3334333353333664E-16</v>
      </c>
      <c r="P27" s="89">
        <f aca="true" t="shared" si="4" ref="P27:P46">((-1)^$L27/($L27-$I$29))*($C$7/(1-$C$7))^($L27-$I$29)</f>
        <v>-2.50010000250005E-21</v>
      </c>
      <c r="Q27" s="89">
        <f aca="true" t="shared" si="5" ref="Q27:Q46">((-1)^$L27/($L27-$I$30))*($C$7/(1-$C$7))^($L27-$I$30)</f>
        <v>-2.00010000300007E-26</v>
      </c>
      <c r="R27" s="89">
        <f aca="true" t="shared" si="6" ref="R27:R46">((-1)^$L27/($L27-$I$31))*($C$7/(1-$C$7))^($L27-$I$31)</f>
        <v>-1.66676667016676E-31</v>
      </c>
      <c r="S27" s="89">
        <f aca="true" t="shared" si="7" ref="S27:S46">((-1)^$L27/($L27-$I$32))*($C$7/(1-$C$7))^($L27-$I$32)</f>
        <v>-1.4286714325715484E-36</v>
      </c>
      <c r="T27" s="89">
        <f aca="true" t="shared" si="8" ref="T27:T46">((-1)^$L27/($L27-$I$33))*($C$7/(1-$C$7))^($L27-$I$33)</f>
        <v>-1.25010000450015E-41</v>
      </c>
      <c r="U27" s="89">
        <f aca="true" t="shared" si="9" ref="U27:U46">((-1)^$L27/($L27-$I$34))*($C$7/(1-$C$7))^($L27-$I$34)</f>
        <v>-1.1112111161112942E-46</v>
      </c>
      <c r="V27" s="89">
        <f>((-1)^$L27/($L27-$I$35))*($C$7/(1-$C$7))^($L27-$I$35)</f>
        <v>-1.00010000550022E-51</v>
      </c>
      <c r="W27" s="89">
        <f>((-1)^$L27/($L27-$I$36))*($C$7/(1-$C$7))^($L27-$I$36)</f>
        <v>-9.09190915091169E-57</v>
      </c>
      <c r="X27" s="89">
        <f>((-1)^$L27/($L27-$I$37))*($C$7/(1-$C$7))^($L27-$I$37)</f>
        <v>-8.334333398336366E-62</v>
      </c>
      <c r="Y27" s="89">
        <f>((-1)^$L27/($L27-$I$38))*($C$7/(1-$C$7))^($L27-$I$38)</f>
        <v>-7.693307762311192E-67</v>
      </c>
      <c r="Z27" s="89">
        <f>((-1)^$L27/($L27-$I$39))*($C$7/(1-$C$7))^($L27-$I$39)</f>
        <v>-7.143857217861142E-72</v>
      </c>
      <c r="AA27" s="89">
        <f>((-1)^$L27/($L27-$I$40))*($C$7/(1-$C$7))^($L27-$I$40)</f>
        <v>-6.667666746671199E-77</v>
      </c>
      <c r="AB27" s="89">
        <f>((-1)^$L27/($L27-$I$41))*($C$7/(1-$C$7))^($L27-$I$41)</f>
        <v>-6.2510000850051E-82</v>
      </c>
      <c r="AC27" s="89">
        <f>((-1)^$L27/($L27-$I$42))*($C$7/(1-$C$7))^($L27-$I$42)</f>
        <v>-5.883353031182171E-87</v>
      </c>
      <c r="AD27" s="89">
        <f>((-1)^$L27/($L27-$I$43))*($C$7/(1-$C$7))^($L27-$I$43)</f>
        <v>-5.556555650561888E-92</v>
      </c>
      <c r="AE27" s="89">
        <f>((-1)^$L27/($L27-$I$44))*($C$7/(1-$C$7))^($L27-$I$44)</f>
        <v>-5.264157994743842E-97</v>
      </c>
      <c r="AF27" s="39">
        <f>((-1)^$L27/($L27-$I$45))*($C$7/(1-$C$7))^($L27-$I$45)</f>
        <v>-5.0010001050077E-102</v>
      </c>
    </row>
    <row r="28" spans="2:32" s="35" customFormat="1" ht="12.75">
      <c r="B28" s="36"/>
      <c r="H28" s="41">
        <v>3</v>
      </c>
      <c r="I28" s="52">
        <f t="shared" si="1"/>
        <v>-2</v>
      </c>
      <c r="J28" s="42">
        <f>((1-$C$7)^I28/$C$7^(I28-1))-I28*O47</f>
        <v>3.333383333933343E-16</v>
      </c>
      <c r="L28" s="53">
        <v>2</v>
      </c>
      <c r="M28" s="52">
        <f aca="true" t="shared" si="10" ref="M28:M46">((-1)^L28/(L28-$I$26))*($C$7/(1-$C$7))^(L28-$I$26)</f>
        <v>5.00010000150002E-11</v>
      </c>
      <c r="N28" s="52">
        <f t="shared" si="2"/>
        <v>3.3334333353333664E-16</v>
      </c>
      <c r="O28" s="52">
        <f t="shared" si="3"/>
        <v>2.50010000250005E-21</v>
      </c>
      <c r="P28" s="52">
        <f t="shared" si="4"/>
        <v>2.00010000300007E-26</v>
      </c>
      <c r="Q28" s="52">
        <f t="shared" si="5"/>
        <v>1.66676667016676E-31</v>
      </c>
      <c r="R28" s="52">
        <f t="shared" si="6"/>
        <v>1.4286714325715484E-36</v>
      </c>
      <c r="S28" s="52">
        <f t="shared" si="7"/>
        <v>1.25010000450015E-41</v>
      </c>
      <c r="T28" s="52">
        <f t="shared" si="8"/>
        <v>1.1112111161112942E-46</v>
      </c>
      <c r="U28" s="52">
        <f t="shared" si="9"/>
        <v>1.00010000550022E-51</v>
      </c>
      <c r="V28" s="52">
        <f aca="true" t="shared" si="11" ref="V28:V46">((-1)^$L28/($L28-$I$35))*($C$7/(1-$C$7))^($L28-$I$35)</f>
        <v>9.09190915091169E-57</v>
      </c>
      <c r="W28" s="52">
        <f aca="true" t="shared" si="12" ref="W28:W46">((-1)^$L28/($L28-$I$36))*($C$7/(1-$C$7))^($L28-$I$36)</f>
        <v>8.334333398336366E-62</v>
      </c>
      <c r="X28" s="52">
        <f aca="true" t="shared" si="13" ref="X28:X46">((-1)^$L28/($L28-$I$37))*($C$7/(1-$C$7))^($L28-$I$37)</f>
        <v>7.693307762311192E-67</v>
      </c>
      <c r="Y28" s="52">
        <f aca="true" t="shared" si="14" ref="Y28:Y46">((-1)^$L28/($L28-$I$38))*($C$7/(1-$C$7))^($L28-$I$38)</f>
        <v>7.143857217861142E-72</v>
      </c>
      <c r="Z28" s="52">
        <f aca="true" t="shared" si="15" ref="Z28:Z46">((-1)^$L28/($L28-$I$39))*($C$7/(1-$C$7))^($L28-$I$39)</f>
        <v>6.667666746671199E-77</v>
      </c>
      <c r="AA28" s="52">
        <f aca="true" t="shared" si="16" ref="AA28:AA46">((-1)^$L28/($L28-$I$40))*($C$7/(1-$C$7))^($L28-$I$40)</f>
        <v>6.2510000850051E-82</v>
      </c>
      <c r="AB28" s="52">
        <f aca="true" t="shared" si="17" ref="AB28:AB46">((-1)^$L28/($L28-$I$41))*($C$7/(1-$C$7))^($L28-$I$41)</f>
        <v>5.883353031182171E-87</v>
      </c>
      <c r="AC28" s="52">
        <f aca="true" t="shared" si="18" ref="AC28:AC46">((-1)^$L28/($L28-$I$42))*($C$7/(1-$C$7))^($L28-$I$42)</f>
        <v>5.556555650561888E-92</v>
      </c>
      <c r="AD28" s="52">
        <f aca="true" t="shared" si="19" ref="AD28:AD46">((-1)^$L28/($L28-$I$43))*($C$7/(1-$C$7))^($L28-$I$43)</f>
        <v>5.264157994743842E-97</v>
      </c>
      <c r="AE28" s="52">
        <f aca="true" t="shared" si="20" ref="AE28:AE46">((-1)^$L28/($L28-$I$44))*($C$7/(1-$C$7))^($L28-$I$44)</f>
        <v>5.0010001050077E-102</v>
      </c>
      <c r="AF28" s="42">
        <f aca="true" t="shared" si="21" ref="AF28:AF46">((-1)^$L28/($L28-$I$45))*($C$7/(1-$C$7))^($L28-$I$45)</f>
        <v>4.7629048719131943E-107</v>
      </c>
    </row>
    <row r="29" spans="2:32" s="35" customFormat="1" ht="12.75">
      <c r="B29" s="36"/>
      <c r="H29" s="41">
        <v>4</v>
      </c>
      <c r="I29" s="52">
        <f t="shared" si="1"/>
        <v>-3</v>
      </c>
      <c r="J29" s="42">
        <f>((1-$C$7)^I29/$C$7^(I29-1))-I29*P47</f>
        <v>2.5000600010000145E-21</v>
      </c>
      <c r="L29" s="53">
        <v>3</v>
      </c>
      <c r="M29" s="52">
        <f t="shared" si="10"/>
        <v>-3.3334333353333664E-16</v>
      </c>
      <c r="N29" s="52">
        <f t="shared" si="2"/>
        <v>-2.50010000250005E-21</v>
      </c>
      <c r="O29" s="52">
        <f t="shared" si="3"/>
        <v>-2.00010000300007E-26</v>
      </c>
      <c r="P29" s="52">
        <f t="shared" si="4"/>
        <v>-1.66676667016676E-31</v>
      </c>
      <c r="Q29" s="52">
        <f t="shared" si="5"/>
        <v>-1.4286714325715484E-36</v>
      </c>
      <c r="R29" s="52">
        <f t="shared" si="6"/>
        <v>-1.25010000450015E-41</v>
      </c>
      <c r="S29" s="52">
        <f t="shared" si="7"/>
        <v>-1.1112111161112942E-46</v>
      </c>
      <c r="T29" s="52">
        <f t="shared" si="8"/>
        <v>-1.00010000550022E-51</v>
      </c>
      <c r="U29" s="52">
        <f t="shared" si="9"/>
        <v>-9.09190915091169E-57</v>
      </c>
      <c r="V29" s="52">
        <f t="shared" si="11"/>
        <v>-8.334333398336366E-62</v>
      </c>
      <c r="W29" s="52">
        <f t="shared" si="12"/>
        <v>-7.693307762311192E-67</v>
      </c>
      <c r="X29" s="52">
        <f t="shared" si="13"/>
        <v>-7.143857217861142E-72</v>
      </c>
      <c r="Y29" s="52">
        <f t="shared" si="14"/>
        <v>-6.667666746671199E-77</v>
      </c>
      <c r="Z29" s="52">
        <f t="shared" si="15"/>
        <v>-6.2510000850051E-82</v>
      </c>
      <c r="AA29" s="52">
        <f t="shared" si="16"/>
        <v>-5.883353031182171E-87</v>
      </c>
      <c r="AB29" s="52">
        <f t="shared" si="17"/>
        <v>-5.556555650561888E-92</v>
      </c>
      <c r="AC29" s="52">
        <f t="shared" si="18"/>
        <v>-5.264157994743842E-97</v>
      </c>
      <c r="AD29" s="52">
        <f t="shared" si="19"/>
        <v>-5.0010001050077E-102</v>
      </c>
      <c r="AE29" s="52">
        <f t="shared" si="20"/>
        <v>-4.7629048719131943E-107</v>
      </c>
      <c r="AF29" s="42">
        <f t="shared" si="21"/>
        <v>-4.546454660463745E-112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</v>
      </c>
      <c r="J30" s="42">
        <f>((1-$C$7)^I30/$C$7^(I30-1))-I30*Q47</f>
        <v>2.0000666680952645E-26</v>
      </c>
      <c r="L30" s="53">
        <v>4</v>
      </c>
      <c r="M30" s="52">
        <f t="shared" si="10"/>
        <v>2.50010000250005E-21</v>
      </c>
      <c r="N30" s="52">
        <f t="shared" si="2"/>
        <v>2.00010000300007E-26</v>
      </c>
      <c r="O30" s="52">
        <f t="shared" si="3"/>
        <v>1.66676667016676E-31</v>
      </c>
      <c r="P30" s="52">
        <f t="shared" si="4"/>
        <v>1.4286714325715484E-36</v>
      </c>
      <c r="Q30" s="52">
        <f t="shared" si="5"/>
        <v>1.25010000450015E-41</v>
      </c>
      <c r="R30" s="52">
        <f t="shared" si="6"/>
        <v>1.1112111161112942E-46</v>
      </c>
      <c r="S30" s="52">
        <f t="shared" si="7"/>
        <v>1.00010000550022E-51</v>
      </c>
      <c r="T30" s="52">
        <f t="shared" si="8"/>
        <v>9.09190915091169E-57</v>
      </c>
      <c r="U30" s="52">
        <f t="shared" si="9"/>
        <v>8.334333398336366E-62</v>
      </c>
      <c r="V30" s="52">
        <f t="shared" si="11"/>
        <v>7.693307762311192E-67</v>
      </c>
      <c r="W30" s="52">
        <f t="shared" si="12"/>
        <v>7.143857217861142E-72</v>
      </c>
      <c r="X30" s="52">
        <f t="shared" si="13"/>
        <v>6.667666746671199E-77</v>
      </c>
      <c r="Y30" s="52">
        <f t="shared" si="14"/>
        <v>6.2510000850051E-82</v>
      </c>
      <c r="Z30" s="52">
        <f t="shared" si="15"/>
        <v>5.883353031182171E-87</v>
      </c>
      <c r="AA30" s="52">
        <f t="shared" si="16"/>
        <v>5.556555650561888E-92</v>
      </c>
      <c r="AB30" s="52">
        <f t="shared" si="17"/>
        <v>5.264157994743842E-97</v>
      </c>
      <c r="AC30" s="52">
        <f t="shared" si="18"/>
        <v>5.0010001050077E-102</v>
      </c>
      <c r="AD30" s="52">
        <f t="shared" si="19"/>
        <v>4.7629048719131943E-107</v>
      </c>
      <c r="AE30" s="52">
        <f t="shared" si="20"/>
        <v>4.546454660463745E-112</v>
      </c>
      <c r="AF30" s="42">
        <f t="shared" si="21"/>
        <v>4.348826206966522E-117</v>
      </c>
    </row>
    <row r="31" spans="2:32" s="35" customFormat="1" ht="12.75">
      <c r="B31" s="36"/>
      <c r="H31" s="41">
        <v>6</v>
      </c>
      <c r="I31" s="52">
        <f t="shared" si="1"/>
        <v>-5</v>
      </c>
      <c r="J31" s="42">
        <f>((1-$C$7)^I31/$C$7^(I31-1))-I31*R47</f>
        <v>1.6667380971131374E-31</v>
      </c>
      <c r="L31" s="53">
        <v>5</v>
      </c>
      <c r="M31" s="52">
        <f t="shared" si="10"/>
        <v>-2.00010000300007E-26</v>
      </c>
      <c r="N31" s="52">
        <f t="shared" si="2"/>
        <v>-1.66676667016676E-31</v>
      </c>
      <c r="O31" s="52">
        <f t="shared" si="3"/>
        <v>-1.4286714325715484E-36</v>
      </c>
      <c r="P31" s="52">
        <f t="shared" si="4"/>
        <v>-1.25010000450015E-41</v>
      </c>
      <c r="Q31" s="52">
        <f t="shared" si="5"/>
        <v>-1.1112111161112942E-46</v>
      </c>
      <c r="R31" s="52">
        <f t="shared" si="6"/>
        <v>-1.00010000550022E-51</v>
      </c>
      <c r="S31" s="52">
        <f t="shared" si="7"/>
        <v>-9.09190915091169E-57</v>
      </c>
      <c r="T31" s="52">
        <f t="shared" si="8"/>
        <v>-8.334333398336366E-62</v>
      </c>
      <c r="U31" s="52">
        <f t="shared" si="9"/>
        <v>-7.693307762311192E-67</v>
      </c>
      <c r="V31" s="52">
        <f t="shared" si="11"/>
        <v>-7.143857217861142E-72</v>
      </c>
      <c r="W31" s="52">
        <f t="shared" si="12"/>
        <v>-6.667666746671199E-77</v>
      </c>
      <c r="X31" s="52">
        <f t="shared" si="13"/>
        <v>-6.2510000850051E-82</v>
      </c>
      <c r="Y31" s="52">
        <f t="shared" si="14"/>
        <v>-5.883353031182171E-87</v>
      </c>
      <c r="Z31" s="52">
        <f t="shared" si="15"/>
        <v>-5.556555650561888E-92</v>
      </c>
      <c r="AA31" s="52">
        <f t="shared" si="16"/>
        <v>-5.264157994743842E-97</v>
      </c>
      <c r="AB31" s="52">
        <f t="shared" si="17"/>
        <v>-5.0010001050077E-102</v>
      </c>
      <c r="AC31" s="52">
        <f t="shared" si="18"/>
        <v>-4.7629048719131943E-107</v>
      </c>
      <c r="AD31" s="52">
        <f t="shared" si="19"/>
        <v>-4.546454660463745E-112</v>
      </c>
      <c r="AE31" s="52">
        <f t="shared" si="20"/>
        <v>-4.348826206966522E-117</v>
      </c>
      <c r="AF31" s="42">
        <f t="shared" si="21"/>
        <v>-4.1676667916775E-122</v>
      </c>
    </row>
    <row r="32" spans="2:32" s="35" customFormat="1" ht="15.75">
      <c r="B32" s="36" t="s">
        <v>41</v>
      </c>
      <c r="C32" s="67" t="e">
        <f>((C6*PI())/SIN(C6*PI()))*((PI()*(1/(TAN(C6*PI()))))-1-(1/C6)+D22)-C27</f>
        <v>#DIV/0!</v>
      </c>
      <c r="D32" s="40" t="s">
        <v>43</v>
      </c>
      <c r="H32" s="41">
        <v>7</v>
      </c>
      <c r="I32" s="52">
        <f t="shared" si="1"/>
        <v>-6</v>
      </c>
      <c r="J32" s="42">
        <f>((1-$C$7)^I32/$C$7^(I32-1))-I32*S47</f>
        <v>1.4286464309048204E-36</v>
      </c>
      <c r="L32" s="53">
        <v>6</v>
      </c>
      <c r="M32" s="52">
        <f t="shared" si="10"/>
        <v>1.66676667016676E-31</v>
      </c>
      <c r="N32" s="52">
        <f t="shared" si="2"/>
        <v>1.4286714325715484E-36</v>
      </c>
      <c r="O32" s="52">
        <f t="shared" si="3"/>
        <v>1.25010000450015E-41</v>
      </c>
      <c r="P32" s="52">
        <f t="shared" si="4"/>
        <v>1.1112111161112942E-46</v>
      </c>
      <c r="Q32" s="52">
        <f t="shared" si="5"/>
        <v>1.00010000550022E-51</v>
      </c>
      <c r="R32" s="52">
        <f t="shared" si="6"/>
        <v>9.09190915091169E-57</v>
      </c>
      <c r="S32" s="52">
        <f t="shared" si="7"/>
        <v>8.334333398336366E-62</v>
      </c>
      <c r="T32" s="52">
        <f t="shared" si="8"/>
        <v>7.693307762311192E-67</v>
      </c>
      <c r="U32" s="52">
        <f t="shared" si="9"/>
        <v>7.143857217861142E-72</v>
      </c>
      <c r="V32" s="52">
        <f t="shared" si="11"/>
        <v>6.667666746671199E-77</v>
      </c>
      <c r="W32" s="52">
        <f t="shared" si="12"/>
        <v>6.2510000850051E-82</v>
      </c>
      <c r="X32" s="52">
        <f t="shared" si="13"/>
        <v>5.883353031182171E-87</v>
      </c>
      <c r="Y32" s="52">
        <f t="shared" si="14"/>
        <v>5.556555650561888E-92</v>
      </c>
      <c r="Z32" s="52">
        <f t="shared" si="15"/>
        <v>5.264157994743842E-97</v>
      </c>
      <c r="AA32" s="52">
        <f t="shared" si="16"/>
        <v>5.0010001050077E-102</v>
      </c>
      <c r="AB32" s="52">
        <f t="shared" si="17"/>
        <v>4.7629048719131943E-107</v>
      </c>
      <c r="AC32" s="52">
        <f t="shared" si="18"/>
        <v>4.546454660463745E-112</v>
      </c>
      <c r="AD32" s="52">
        <f t="shared" si="19"/>
        <v>4.348826206966522E-117</v>
      </c>
      <c r="AE32" s="52">
        <f t="shared" si="20"/>
        <v>4.1676667916775E-122</v>
      </c>
      <c r="AF32" s="42">
        <f t="shared" si="21"/>
        <v>4.0010001300117E-127</v>
      </c>
    </row>
    <row r="33" spans="2:32" s="35" customFormat="1" ht="12.75">
      <c r="B33" s="36"/>
      <c r="H33" s="41">
        <v>8</v>
      </c>
      <c r="I33" s="52">
        <f t="shared" si="1"/>
        <v>-7</v>
      </c>
      <c r="J33" s="42">
        <f>((1-$C$7)^I33/$C$7^(I33-1))-I33*T47</f>
        <v>1.2500777805778565E-41</v>
      </c>
      <c r="L33" s="53">
        <v>7</v>
      </c>
      <c r="M33" s="52">
        <f t="shared" si="10"/>
        <v>-1.4286714325715484E-36</v>
      </c>
      <c r="N33" s="52">
        <f t="shared" si="2"/>
        <v>-1.25010000450015E-41</v>
      </c>
      <c r="O33" s="52">
        <f t="shared" si="3"/>
        <v>-1.1112111161112942E-46</v>
      </c>
      <c r="P33" s="52">
        <f t="shared" si="4"/>
        <v>-1.00010000550022E-51</v>
      </c>
      <c r="Q33" s="52">
        <f t="shared" si="5"/>
        <v>-9.09190915091169E-57</v>
      </c>
      <c r="R33" s="52">
        <f t="shared" si="6"/>
        <v>-8.334333398336366E-62</v>
      </c>
      <c r="S33" s="52">
        <f t="shared" si="7"/>
        <v>-7.693307762311192E-67</v>
      </c>
      <c r="T33" s="52">
        <f t="shared" si="8"/>
        <v>-7.143857217861142E-72</v>
      </c>
      <c r="U33" s="52">
        <f t="shared" si="9"/>
        <v>-6.667666746671199E-77</v>
      </c>
      <c r="V33" s="52">
        <f t="shared" si="11"/>
        <v>-6.2510000850051E-82</v>
      </c>
      <c r="W33" s="52">
        <f t="shared" si="12"/>
        <v>-5.883353031182171E-87</v>
      </c>
      <c r="X33" s="52">
        <f t="shared" si="13"/>
        <v>-5.556555650561888E-92</v>
      </c>
      <c r="Y33" s="52">
        <f t="shared" si="14"/>
        <v>-5.264157994743842E-97</v>
      </c>
      <c r="Z33" s="52">
        <f t="shared" si="15"/>
        <v>-5.0010001050077E-102</v>
      </c>
      <c r="AA33" s="52">
        <f t="shared" si="16"/>
        <v>-4.7629048719131943E-107</v>
      </c>
      <c r="AB33" s="52">
        <f t="shared" si="17"/>
        <v>-4.546454660463745E-112</v>
      </c>
      <c r="AC33" s="52">
        <f t="shared" si="18"/>
        <v>-4.348826206966522E-117</v>
      </c>
      <c r="AD33" s="52">
        <f t="shared" si="19"/>
        <v>-4.1676667916775E-122</v>
      </c>
      <c r="AE33" s="52">
        <f t="shared" si="20"/>
        <v>-4.0010001300117E-127</v>
      </c>
      <c r="AF33" s="42">
        <f t="shared" si="21"/>
        <v>-3.847153981166447E-132</v>
      </c>
    </row>
    <row r="34" spans="2:32" s="35" customFormat="1" ht="12.75">
      <c r="B34" s="36"/>
      <c r="H34" s="41">
        <v>9</v>
      </c>
      <c r="I34" s="82">
        <f>$C$6-H34</f>
        <v>-8</v>
      </c>
      <c r="J34" s="42">
        <f>((1-$C$7)^I34/$C$7^(I34-1))-I34*U47</f>
        <v>1.1111911143839437E-46</v>
      </c>
      <c r="L34" s="53">
        <v>8</v>
      </c>
      <c r="M34" s="52">
        <f t="shared" si="10"/>
        <v>1.25010000450015E-41</v>
      </c>
      <c r="N34" s="52">
        <f t="shared" si="2"/>
        <v>1.1112111161112942E-46</v>
      </c>
      <c r="O34" s="52">
        <f t="shared" si="3"/>
        <v>1.00010000550022E-51</v>
      </c>
      <c r="P34" s="52">
        <f t="shared" si="4"/>
        <v>9.09190915091169E-57</v>
      </c>
      <c r="Q34" s="52">
        <f t="shared" si="5"/>
        <v>8.334333398336366E-62</v>
      </c>
      <c r="R34" s="52">
        <f t="shared" si="6"/>
        <v>7.693307762311192E-67</v>
      </c>
      <c r="S34" s="52">
        <f t="shared" si="7"/>
        <v>7.143857217861142E-72</v>
      </c>
      <c r="T34" s="52">
        <f t="shared" si="8"/>
        <v>6.667666746671199E-77</v>
      </c>
      <c r="U34" s="52">
        <f t="shared" si="9"/>
        <v>6.2510000850051E-82</v>
      </c>
      <c r="V34" s="52">
        <f t="shared" si="11"/>
        <v>5.883353031182171E-87</v>
      </c>
      <c r="W34" s="52">
        <f t="shared" si="12"/>
        <v>5.556555650561888E-92</v>
      </c>
      <c r="X34" s="52">
        <f t="shared" si="13"/>
        <v>5.264157994743842E-97</v>
      </c>
      <c r="Y34" s="52">
        <f t="shared" si="14"/>
        <v>5.0010001050077E-102</v>
      </c>
      <c r="Z34" s="52">
        <f t="shared" si="15"/>
        <v>4.7629048719131943E-107</v>
      </c>
      <c r="AA34" s="52">
        <f t="shared" si="16"/>
        <v>4.546454660463745E-112</v>
      </c>
      <c r="AB34" s="52">
        <f t="shared" si="17"/>
        <v>4.348826206966522E-117</v>
      </c>
      <c r="AC34" s="52">
        <f t="shared" si="18"/>
        <v>4.1676667916775E-122</v>
      </c>
      <c r="AD34" s="52">
        <f t="shared" si="19"/>
        <v>4.0010001300117E-127</v>
      </c>
      <c r="AE34" s="52">
        <f t="shared" si="20"/>
        <v>3.847153981166447E-132</v>
      </c>
      <c r="AF34" s="42">
        <f t="shared" si="21"/>
        <v>3.7047038437172373E-137</v>
      </c>
    </row>
    <row r="35" spans="2:32" s="35" customFormat="1" ht="12.75">
      <c r="B35" s="36"/>
      <c r="H35" s="41">
        <v>10</v>
      </c>
      <c r="I35" s="52">
        <f t="shared" si="1"/>
        <v>-9</v>
      </c>
      <c r="J35" s="42">
        <f>((1-$C$7)^I35/$C$7^(I35-1))-I35*V47</f>
        <v>1.0000818219319503E-51</v>
      </c>
      <c r="L35" s="53">
        <v>9</v>
      </c>
      <c r="M35" s="52">
        <f t="shared" si="10"/>
        <v>-1.1112111161112942E-46</v>
      </c>
      <c r="N35" s="52">
        <f t="shared" si="2"/>
        <v>-1.00010000550022E-51</v>
      </c>
      <c r="O35" s="52">
        <f t="shared" si="3"/>
        <v>-9.09190915091169E-57</v>
      </c>
      <c r="P35" s="52">
        <f t="shared" si="4"/>
        <v>-8.334333398336366E-62</v>
      </c>
      <c r="Q35" s="52">
        <f t="shared" si="5"/>
        <v>-7.693307762311192E-67</v>
      </c>
      <c r="R35" s="52">
        <f t="shared" si="6"/>
        <v>-7.143857217861142E-72</v>
      </c>
      <c r="S35" s="52">
        <f t="shared" si="7"/>
        <v>-6.667666746671199E-77</v>
      </c>
      <c r="T35" s="52">
        <f t="shared" si="8"/>
        <v>-6.2510000850051E-82</v>
      </c>
      <c r="U35" s="52">
        <f t="shared" si="9"/>
        <v>-5.883353031182171E-87</v>
      </c>
      <c r="V35" s="52">
        <f t="shared" si="11"/>
        <v>-5.556555650561888E-92</v>
      </c>
      <c r="W35" s="52">
        <f t="shared" si="12"/>
        <v>-5.264157994743842E-97</v>
      </c>
      <c r="X35" s="52">
        <f t="shared" si="13"/>
        <v>-5.0010001050077E-102</v>
      </c>
      <c r="Y35" s="52">
        <f t="shared" si="14"/>
        <v>-4.7629048719131943E-107</v>
      </c>
      <c r="Z35" s="52">
        <f t="shared" si="15"/>
        <v>-4.546454660463745E-112</v>
      </c>
      <c r="AA35" s="52">
        <f t="shared" si="16"/>
        <v>-4.348826206966522E-117</v>
      </c>
      <c r="AB35" s="52">
        <f t="shared" si="17"/>
        <v>-4.1676667916775E-122</v>
      </c>
      <c r="AC35" s="52">
        <f t="shared" si="18"/>
        <v>-4.0010001300117E-127</v>
      </c>
      <c r="AD35" s="52">
        <f t="shared" si="19"/>
        <v>-3.847153981166447E-132</v>
      </c>
      <c r="AE35" s="52">
        <f t="shared" si="20"/>
        <v>-3.7047038437172373E-137</v>
      </c>
      <c r="AF35" s="42">
        <f t="shared" si="21"/>
        <v>-3.5724287164430716E-142</v>
      </c>
    </row>
    <row r="36" spans="2:32" s="35" customFormat="1" ht="12.75">
      <c r="B36" s="36"/>
      <c r="H36" s="41">
        <v>11</v>
      </c>
      <c r="I36" s="82">
        <f>$C$6-H36</f>
        <v>-10</v>
      </c>
      <c r="J36" s="42">
        <f>W47</f>
        <v>-9.09182580834703E-57</v>
      </c>
      <c r="L36" s="53">
        <v>10</v>
      </c>
      <c r="M36" s="52">
        <f t="shared" si="10"/>
        <v>1.00010000550022E-51</v>
      </c>
      <c r="N36" s="52">
        <f t="shared" si="2"/>
        <v>9.09190915091169E-57</v>
      </c>
      <c r="O36" s="52">
        <f t="shared" si="3"/>
        <v>8.334333398336366E-62</v>
      </c>
      <c r="P36" s="52">
        <f t="shared" si="4"/>
        <v>7.693307762311192E-67</v>
      </c>
      <c r="Q36" s="52">
        <f t="shared" si="5"/>
        <v>7.143857217861142E-72</v>
      </c>
      <c r="R36" s="52">
        <f t="shared" si="6"/>
        <v>6.667666746671199E-77</v>
      </c>
      <c r="S36" s="52">
        <f t="shared" si="7"/>
        <v>6.2510000850051E-82</v>
      </c>
      <c r="T36" s="52">
        <f t="shared" si="8"/>
        <v>5.883353031182171E-87</v>
      </c>
      <c r="U36" s="52">
        <f t="shared" si="9"/>
        <v>5.556555650561888E-92</v>
      </c>
      <c r="V36" s="52">
        <f t="shared" si="11"/>
        <v>5.264157994743842E-97</v>
      </c>
      <c r="W36" s="52">
        <f t="shared" si="12"/>
        <v>5.0010001050077E-102</v>
      </c>
      <c r="X36" s="52">
        <f t="shared" si="13"/>
        <v>4.7629048719131943E-107</v>
      </c>
      <c r="Y36" s="52">
        <f t="shared" si="14"/>
        <v>4.546454660463745E-112</v>
      </c>
      <c r="Z36" s="52">
        <f t="shared" si="15"/>
        <v>4.348826206966522E-117</v>
      </c>
      <c r="AA36" s="52">
        <f t="shared" si="16"/>
        <v>4.1676667916775E-122</v>
      </c>
      <c r="AB36" s="52">
        <f t="shared" si="17"/>
        <v>4.0010001300117E-127</v>
      </c>
      <c r="AC36" s="52">
        <f t="shared" si="18"/>
        <v>3.847153981166447E-132</v>
      </c>
      <c r="AD36" s="52">
        <f t="shared" si="19"/>
        <v>3.7047038437172373E-137</v>
      </c>
      <c r="AE36" s="52">
        <f t="shared" si="20"/>
        <v>3.5724287164430716E-142</v>
      </c>
      <c r="AF36" s="42">
        <f t="shared" si="21"/>
        <v>3.449276012084466E-147</v>
      </c>
    </row>
    <row r="37" spans="2:32" s="35" customFormat="1" ht="12.75">
      <c r="B37" s="36"/>
      <c r="H37" s="41">
        <v>12</v>
      </c>
      <c r="I37" s="52">
        <f t="shared" si="1"/>
        <v>-11</v>
      </c>
      <c r="J37" s="42">
        <f>X47</f>
        <v>-8.334256465973122E-62</v>
      </c>
      <c r="L37" s="53">
        <v>11</v>
      </c>
      <c r="M37" s="52">
        <f t="shared" si="10"/>
        <v>-9.09190915091169E-57</v>
      </c>
      <c r="N37" s="52">
        <f t="shared" si="2"/>
        <v>-8.334333398336366E-62</v>
      </c>
      <c r="O37" s="52">
        <f t="shared" si="3"/>
        <v>-7.693307762311192E-67</v>
      </c>
      <c r="P37" s="52">
        <f t="shared" si="4"/>
        <v>-7.143857217861142E-72</v>
      </c>
      <c r="Q37" s="52">
        <f t="shared" si="5"/>
        <v>-6.667666746671199E-77</v>
      </c>
      <c r="R37" s="52">
        <f t="shared" si="6"/>
        <v>-6.2510000850051E-82</v>
      </c>
      <c r="S37" s="52">
        <f t="shared" si="7"/>
        <v>-5.883353031182171E-87</v>
      </c>
      <c r="T37" s="52">
        <f t="shared" si="8"/>
        <v>-5.556555650561888E-92</v>
      </c>
      <c r="U37" s="52">
        <f t="shared" si="9"/>
        <v>-5.264157994743842E-97</v>
      </c>
      <c r="V37" s="52">
        <f t="shared" si="11"/>
        <v>-5.0010001050077E-102</v>
      </c>
      <c r="W37" s="52">
        <f t="shared" si="12"/>
        <v>-4.7629048719131943E-107</v>
      </c>
      <c r="X37" s="52">
        <f t="shared" si="13"/>
        <v>-4.546454660463745E-112</v>
      </c>
      <c r="Y37" s="52">
        <f t="shared" si="14"/>
        <v>-4.348826206966522E-117</v>
      </c>
      <c r="Z37" s="52">
        <f t="shared" si="15"/>
        <v>-4.1676667916775E-122</v>
      </c>
      <c r="AA37" s="52">
        <f t="shared" si="16"/>
        <v>-4.0010001300117E-127</v>
      </c>
      <c r="AB37" s="52">
        <f t="shared" si="17"/>
        <v>-3.847153981166447E-132</v>
      </c>
      <c r="AC37" s="52">
        <f t="shared" si="18"/>
        <v>-3.7047038437172373E-137</v>
      </c>
      <c r="AD37" s="52">
        <f t="shared" si="19"/>
        <v>-3.5724287164430716E-142</v>
      </c>
      <c r="AE37" s="52">
        <f t="shared" si="20"/>
        <v>-3.449276012084466E-147</v>
      </c>
      <c r="AF37" s="42">
        <f t="shared" si="21"/>
        <v>-3.3343334883498675E-152</v>
      </c>
    </row>
    <row r="38" spans="2:32" s="35" customFormat="1" ht="12.75">
      <c r="B38" s="36"/>
      <c r="H38" s="41">
        <v>13</v>
      </c>
      <c r="I38" s="52">
        <f t="shared" si="1"/>
        <v>-12</v>
      </c>
      <c r="J38" s="42">
        <f>Y47</f>
        <v>-7.693236324405774E-67</v>
      </c>
      <c r="L38" s="53">
        <v>12</v>
      </c>
      <c r="M38" s="52">
        <f t="shared" si="10"/>
        <v>8.334333398336366E-62</v>
      </c>
      <c r="N38" s="52">
        <f t="shared" si="2"/>
        <v>7.693307762311192E-67</v>
      </c>
      <c r="O38" s="52">
        <f t="shared" si="3"/>
        <v>7.143857217861142E-72</v>
      </c>
      <c r="P38" s="52">
        <f t="shared" si="4"/>
        <v>6.667666746671199E-77</v>
      </c>
      <c r="Q38" s="52">
        <f t="shared" si="5"/>
        <v>6.2510000850051E-82</v>
      </c>
      <c r="R38" s="52">
        <f t="shared" si="6"/>
        <v>5.883353031182171E-87</v>
      </c>
      <c r="S38" s="52">
        <f t="shared" si="7"/>
        <v>5.556555650561888E-92</v>
      </c>
      <c r="T38" s="52">
        <f t="shared" si="8"/>
        <v>5.264157994743842E-97</v>
      </c>
      <c r="U38" s="52">
        <f t="shared" si="9"/>
        <v>5.0010001050077E-102</v>
      </c>
      <c r="V38" s="52">
        <f t="shared" si="11"/>
        <v>4.7629048719131943E-107</v>
      </c>
      <c r="W38" s="52">
        <f t="shared" si="12"/>
        <v>4.546454660463745E-112</v>
      </c>
      <c r="X38" s="52">
        <f t="shared" si="13"/>
        <v>4.348826206966522E-117</v>
      </c>
      <c r="Y38" s="52">
        <f t="shared" si="14"/>
        <v>4.1676667916775E-122</v>
      </c>
      <c r="Z38" s="52">
        <f t="shared" si="15"/>
        <v>4.0010001300117E-127</v>
      </c>
      <c r="AA38" s="52">
        <f t="shared" si="16"/>
        <v>3.847153981166447E-132</v>
      </c>
      <c r="AB38" s="52">
        <f t="shared" si="17"/>
        <v>3.7047038437172373E-137</v>
      </c>
      <c r="AC38" s="52">
        <f t="shared" si="18"/>
        <v>3.5724287164430716E-142</v>
      </c>
      <c r="AD38" s="52">
        <f t="shared" si="19"/>
        <v>3.449276012084466E-147</v>
      </c>
      <c r="AE38" s="52">
        <f t="shared" si="20"/>
        <v>3.3343334883498675E-152</v>
      </c>
      <c r="AF38" s="42">
        <f t="shared" si="21"/>
        <v>3.226806611630504E-157</v>
      </c>
    </row>
    <row r="39" spans="2:32" s="35" customFormat="1" ht="12.75">
      <c r="B39" s="36"/>
      <c r="H39" s="41">
        <v>14</v>
      </c>
      <c r="I39" s="52">
        <f t="shared" si="1"/>
        <v>-13</v>
      </c>
      <c r="J39" s="42">
        <f>Z47</f>
        <v>-7.14379054181877E-72</v>
      </c>
      <c r="L39" s="53">
        <v>13</v>
      </c>
      <c r="M39" s="52">
        <f t="shared" si="10"/>
        <v>-7.693307762311192E-67</v>
      </c>
      <c r="N39" s="52">
        <f t="shared" si="2"/>
        <v>-7.143857217861142E-72</v>
      </c>
      <c r="O39" s="52">
        <f t="shared" si="3"/>
        <v>-6.667666746671199E-77</v>
      </c>
      <c r="P39" s="52">
        <f t="shared" si="4"/>
        <v>-6.2510000850051E-82</v>
      </c>
      <c r="Q39" s="52">
        <f t="shared" si="5"/>
        <v>-5.883353031182171E-87</v>
      </c>
      <c r="R39" s="52">
        <f t="shared" si="6"/>
        <v>-5.556555650561888E-92</v>
      </c>
      <c r="S39" s="52">
        <f t="shared" si="7"/>
        <v>-5.264157994743842E-97</v>
      </c>
      <c r="T39" s="52">
        <f t="shared" si="8"/>
        <v>-5.0010001050077E-102</v>
      </c>
      <c r="U39" s="52">
        <f t="shared" si="9"/>
        <v>-4.7629048719131943E-107</v>
      </c>
      <c r="V39" s="52">
        <f t="shared" si="11"/>
        <v>-4.546454660463745E-112</v>
      </c>
      <c r="W39" s="52">
        <f t="shared" si="12"/>
        <v>-4.348826206966522E-117</v>
      </c>
      <c r="X39" s="52">
        <f t="shared" si="13"/>
        <v>-4.1676667916775E-122</v>
      </c>
      <c r="Y39" s="52">
        <f t="shared" si="14"/>
        <v>-4.0010001300117E-127</v>
      </c>
      <c r="Z39" s="52">
        <f t="shared" si="15"/>
        <v>-3.847153981166447E-132</v>
      </c>
      <c r="AA39" s="52">
        <f t="shared" si="16"/>
        <v>-3.7047038437172373E-137</v>
      </c>
      <c r="AB39" s="52">
        <f t="shared" si="17"/>
        <v>-3.5724287164430716E-142</v>
      </c>
      <c r="AC39" s="52">
        <f t="shared" si="18"/>
        <v>-3.449276012084466E-147</v>
      </c>
      <c r="AD39" s="52">
        <f t="shared" si="19"/>
        <v>-3.3343334883498675E-152</v>
      </c>
      <c r="AE39" s="52">
        <f t="shared" si="20"/>
        <v>-3.226806611630504E-157</v>
      </c>
      <c r="AF39" s="42">
        <f t="shared" si="21"/>
        <v>-3.1260001650187013E-162</v>
      </c>
    </row>
    <row r="40" spans="2:32" s="35" customFormat="1" ht="12.75">
      <c r="B40" s="36"/>
      <c r="H40" s="41">
        <v>15</v>
      </c>
      <c r="I40" s="52">
        <f t="shared" si="1"/>
        <v>-14</v>
      </c>
      <c r="J40" s="42">
        <f>AA47</f>
        <v>-6.6676042372586795E-77</v>
      </c>
      <c r="L40" s="53">
        <v>14</v>
      </c>
      <c r="M40" s="52">
        <f t="shared" si="10"/>
        <v>7.143857217861142E-72</v>
      </c>
      <c r="N40" s="52">
        <f t="shared" si="2"/>
        <v>6.667666746671199E-77</v>
      </c>
      <c r="O40" s="52">
        <f t="shared" si="3"/>
        <v>6.2510000850051E-82</v>
      </c>
      <c r="P40" s="52">
        <f t="shared" si="4"/>
        <v>5.883353031182171E-87</v>
      </c>
      <c r="Q40" s="52">
        <f t="shared" si="5"/>
        <v>5.556555650561888E-92</v>
      </c>
      <c r="R40" s="52">
        <f t="shared" si="6"/>
        <v>5.264157994743842E-97</v>
      </c>
      <c r="S40" s="52">
        <f t="shared" si="7"/>
        <v>5.0010001050077E-102</v>
      </c>
      <c r="T40" s="52">
        <f t="shared" si="8"/>
        <v>4.7629048719131943E-107</v>
      </c>
      <c r="U40" s="52">
        <f t="shared" si="9"/>
        <v>4.546454660463745E-112</v>
      </c>
      <c r="V40" s="52">
        <f t="shared" si="11"/>
        <v>4.348826206966522E-117</v>
      </c>
      <c r="W40" s="52">
        <f t="shared" si="12"/>
        <v>4.1676667916775E-122</v>
      </c>
      <c r="X40" s="52">
        <f t="shared" si="13"/>
        <v>4.0010001300117E-127</v>
      </c>
      <c r="Y40" s="52">
        <f t="shared" si="14"/>
        <v>3.847153981166447E-132</v>
      </c>
      <c r="Z40" s="52">
        <f t="shared" si="15"/>
        <v>3.7047038437172373E-137</v>
      </c>
      <c r="AA40" s="52">
        <f t="shared" si="16"/>
        <v>3.5724287164430716E-142</v>
      </c>
      <c r="AB40" s="52">
        <f t="shared" si="17"/>
        <v>3.449276012084466E-147</v>
      </c>
      <c r="AC40" s="52">
        <f t="shared" si="18"/>
        <v>3.3343334883498675E-152</v>
      </c>
      <c r="AD40" s="52">
        <f t="shared" si="19"/>
        <v>3.226806611630504E-157</v>
      </c>
      <c r="AE40" s="52">
        <f t="shared" si="20"/>
        <v>3.1260001650187013E-162</v>
      </c>
      <c r="AF40" s="42">
        <f t="shared" si="21"/>
        <v>3.031303200322865E-167</v>
      </c>
    </row>
    <row r="41" spans="2:32" s="35" customFormat="1" ht="12.75">
      <c r="B41" s="36"/>
      <c r="H41" s="41">
        <v>16</v>
      </c>
      <c r="I41" s="52">
        <f t="shared" si="1"/>
        <v>-15</v>
      </c>
      <c r="J41" s="42">
        <f>AB47</f>
        <v>-6.250941252030439E-82</v>
      </c>
      <c r="L41" s="53">
        <v>15</v>
      </c>
      <c r="M41" s="52">
        <f t="shared" si="10"/>
        <v>-6.667666746671199E-77</v>
      </c>
      <c r="N41" s="52">
        <f t="shared" si="2"/>
        <v>-6.2510000850051E-82</v>
      </c>
      <c r="O41" s="52">
        <f t="shared" si="3"/>
        <v>-5.883353031182171E-87</v>
      </c>
      <c r="P41" s="52">
        <f t="shared" si="4"/>
        <v>-5.556555650561888E-92</v>
      </c>
      <c r="Q41" s="52">
        <f t="shared" si="5"/>
        <v>-5.264157994743842E-97</v>
      </c>
      <c r="R41" s="52">
        <f t="shared" si="6"/>
        <v>-5.0010001050077E-102</v>
      </c>
      <c r="S41" s="52">
        <f t="shared" si="7"/>
        <v>-4.7629048719131943E-107</v>
      </c>
      <c r="T41" s="52">
        <f t="shared" si="8"/>
        <v>-4.546454660463745E-112</v>
      </c>
      <c r="U41" s="52">
        <f t="shared" si="9"/>
        <v>-4.348826206966522E-117</v>
      </c>
      <c r="V41" s="52">
        <f t="shared" si="11"/>
        <v>-4.1676667916775E-122</v>
      </c>
      <c r="W41" s="52">
        <f t="shared" si="12"/>
        <v>-4.0010001300117E-127</v>
      </c>
      <c r="X41" s="52">
        <f t="shared" si="13"/>
        <v>-3.847153981166447E-132</v>
      </c>
      <c r="Y41" s="52">
        <f t="shared" si="14"/>
        <v>-3.7047038437172373E-137</v>
      </c>
      <c r="Z41" s="52">
        <f t="shared" si="15"/>
        <v>-3.5724287164430716E-142</v>
      </c>
      <c r="AA41" s="52">
        <f t="shared" si="16"/>
        <v>-3.449276012084466E-147</v>
      </c>
      <c r="AB41" s="52">
        <f t="shared" si="17"/>
        <v>-3.3343334883498675E-152</v>
      </c>
      <c r="AC41" s="52">
        <f t="shared" si="18"/>
        <v>-3.226806611630504E-157</v>
      </c>
      <c r="AD41" s="52">
        <f t="shared" si="19"/>
        <v>-3.1260001650187013E-162</v>
      </c>
      <c r="AE41" s="52">
        <f t="shared" si="20"/>
        <v>-3.031303200322865E-167</v>
      </c>
      <c r="AF41" s="42">
        <f t="shared" si="21"/>
        <v>-2.942176645609237E-172</v>
      </c>
    </row>
    <row r="42" spans="2:32" s="35" customFormat="1" ht="12.75">
      <c r="B42" s="36"/>
      <c r="H42" s="41">
        <v>17</v>
      </c>
      <c r="I42" s="52">
        <f t="shared" si="1"/>
        <v>-16</v>
      </c>
      <c r="J42" s="42">
        <f>AC47</f>
        <v>-5.883297466152076E-87</v>
      </c>
      <c r="L42" s="53">
        <v>16</v>
      </c>
      <c r="M42" s="52">
        <f t="shared" si="10"/>
        <v>6.2510000850051E-82</v>
      </c>
      <c r="N42" s="52">
        <f t="shared" si="2"/>
        <v>5.883353031182171E-87</v>
      </c>
      <c r="O42" s="52">
        <f t="shared" si="3"/>
        <v>5.556555650561888E-92</v>
      </c>
      <c r="P42" s="52">
        <f t="shared" si="4"/>
        <v>5.264157994743842E-97</v>
      </c>
      <c r="Q42" s="52">
        <f t="shared" si="5"/>
        <v>5.0010001050077E-102</v>
      </c>
      <c r="R42" s="52">
        <f t="shared" si="6"/>
        <v>4.7629048719131943E-107</v>
      </c>
      <c r="S42" s="52">
        <f t="shared" si="7"/>
        <v>4.546454660463745E-112</v>
      </c>
      <c r="T42" s="52">
        <f t="shared" si="8"/>
        <v>4.348826206966522E-117</v>
      </c>
      <c r="U42" s="52">
        <f t="shared" si="9"/>
        <v>4.1676667916775E-122</v>
      </c>
      <c r="V42" s="52">
        <f t="shared" si="11"/>
        <v>4.0010001300117E-127</v>
      </c>
      <c r="W42" s="52">
        <f t="shared" si="12"/>
        <v>3.847153981166447E-132</v>
      </c>
      <c r="X42" s="52">
        <f t="shared" si="13"/>
        <v>3.7047038437172373E-137</v>
      </c>
      <c r="Y42" s="52">
        <f t="shared" si="14"/>
        <v>3.5724287164430716E-142</v>
      </c>
      <c r="Z42" s="52">
        <f t="shared" si="15"/>
        <v>3.449276012084466E-147</v>
      </c>
      <c r="AA42" s="52">
        <f t="shared" si="16"/>
        <v>3.3343334883498675E-152</v>
      </c>
      <c r="AB42" s="52">
        <f t="shared" si="17"/>
        <v>3.226806611630504E-157</v>
      </c>
      <c r="AC42" s="52">
        <f t="shared" si="18"/>
        <v>3.1260001650187013E-162</v>
      </c>
      <c r="AD42" s="52">
        <f t="shared" si="19"/>
        <v>3.031303200322865E-167</v>
      </c>
      <c r="AE42" s="52">
        <f t="shared" si="20"/>
        <v>2.942176645609237E-172</v>
      </c>
      <c r="AF42" s="42">
        <f t="shared" si="21"/>
        <v>2.858143037165059E-177</v>
      </c>
    </row>
    <row r="43" spans="2:32" s="35" customFormat="1" ht="12.75">
      <c r="B43" s="36"/>
      <c r="H43" s="41">
        <v>18</v>
      </c>
      <c r="I43" s="52">
        <f t="shared" si="1"/>
        <v>-17</v>
      </c>
      <c r="J43" s="42">
        <f>AD47</f>
        <v>-5.5565030094820355E-92</v>
      </c>
      <c r="L43" s="53">
        <v>17</v>
      </c>
      <c r="M43" s="52">
        <f t="shared" si="10"/>
        <v>-5.883353031182171E-87</v>
      </c>
      <c r="N43" s="52">
        <f t="shared" si="2"/>
        <v>-5.556555650561888E-92</v>
      </c>
      <c r="O43" s="52">
        <f t="shared" si="3"/>
        <v>-5.264157994743842E-97</v>
      </c>
      <c r="P43" s="52">
        <f t="shared" si="4"/>
        <v>-5.0010001050077E-102</v>
      </c>
      <c r="Q43" s="52">
        <f t="shared" si="5"/>
        <v>-4.7629048719131943E-107</v>
      </c>
      <c r="R43" s="52">
        <f t="shared" si="6"/>
        <v>-4.546454660463745E-112</v>
      </c>
      <c r="S43" s="52">
        <f t="shared" si="7"/>
        <v>-4.348826206966522E-117</v>
      </c>
      <c r="T43" s="52">
        <f t="shared" si="8"/>
        <v>-4.1676667916775E-122</v>
      </c>
      <c r="U43" s="52">
        <f t="shared" si="9"/>
        <v>-4.0010001300117E-127</v>
      </c>
      <c r="V43" s="52">
        <f t="shared" si="11"/>
        <v>-3.847153981166447E-132</v>
      </c>
      <c r="W43" s="52">
        <f t="shared" si="12"/>
        <v>-3.7047038437172373E-137</v>
      </c>
      <c r="X43" s="52">
        <f t="shared" si="13"/>
        <v>-3.5724287164430716E-142</v>
      </c>
      <c r="Y43" s="52">
        <f t="shared" si="14"/>
        <v>-3.449276012084466E-147</v>
      </c>
      <c r="Z43" s="52">
        <f t="shared" si="15"/>
        <v>-3.3343334883498675E-152</v>
      </c>
      <c r="AA43" s="52">
        <f t="shared" si="16"/>
        <v>-3.226806611630504E-157</v>
      </c>
      <c r="AB43" s="52">
        <f t="shared" si="17"/>
        <v>-3.1260001650187013E-162</v>
      </c>
      <c r="AC43" s="52">
        <f t="shared" si="18"/>
        <v>-3.031303200322865E-167</v>
      </c>
      <c r="AD43" s="52">
        <f t="shared" si="19"/>
        <v>-2.942176645609237E-172</v>
      </c>
      <c r="AE43" s="52">
        <f t="shared" si="20"/>
        <v>-2.858143037165059E-177</v>
      </c>
      <c r="AF43" s="42">
        <f t="shared" si="21"/>
        <v>-2.7787779628012128E-182</v>
      </c>
    </row>
    <row r="44" spans="2:32" s="35" customFormat="1" ht="12.75">
      <c r="B44" s="36"/>
      <c r="H44" s="41">
        <v>19</v>
      </c>
      <c r="I44" s="52">
        <f t="shared" si="1"/>
        <v>-18</v>
      </c>
      <c r="J44" s="42">
        <f>AE47</f>
        <v>-5.264107985219078E-97</v>
      </c>
      <c r="L44" s="53">
        <v>18</v>
      </c>
      <c r="M44" s="52">
        <f t="shared" si="10"/>
        <v>5.556555650561888E-92</v>
      </c>
      <c r="N44" s="52">
        <f t="shared" si="2"/>
        <v>5.264157994743842E-97</v>
      </c>
      <c r="O44" s="52">
        <f t="shared" si="3"/>
        <v>5.0010001050077E-102</v>
      </c>
      <c r="P44" s="52">
        <f t="shared" si="4"/>
        <v>4.7629048719131943E-107</v>
      </c>
      <c r="Q44" s="52">
        <f t="shared" si="5"/>
        <v>4.546454660463745E-112</v>
      </c>
      <c r="R44" s="52">
        <f t="shared" si="6"/>
        <v>4.348826206966522E-117</v>
      </c>
      <c r="S44" s="52">
        <f t="shared" si="7"/>
        <v>4.1676667916775E-122</v>
      </c>
      <c r="T44" s="52">
        <f t="shared" si="8"/>
        <v>4.0010001300117E-127</v>
      </c>
      <c r="U44" s="52">
        <f t="shared" si="9"/>
        <v>3.847153981166447E-132</v>
      </c>
      <c r="V44" s="52">
        <f t="shared" si="11"/>
        <v>3.7047038437172373E-137</v>
      </c>
      <c r="W44" s="52">
        <f t="shared" si="12"/>
        <v>3.5724287164430716E-142</v>
      </c>
      <c r="X44" s="52">
        <f t="shared" si="13"/>
        <v>3.449276012084466E-147</v>
      </c>
      <c r="Y44" s="52">
        <f t="shared" si="14"/>
        <v>3.3343334883498675E-152</v>
      </c>
      <c r="Z44" s="52">
        <f t="shared" si="15"/>
        <v>3.226806611630504E-157</v>
      </c>
      <c r="AA44" s="52">
        <f t="shared" si="16"/>
        <v>3.1260001650187013E-162</v>
      </c>
      <c r="AB44" s="52">
        <f t="shared" si="17"/>
        <v>3.031303200322865E-167</v>
      </c>
      <c r="AC44" s="52">
        <f t="shared" si="18"/>
        <v>2.942176645609237E-172</v>
      </c>
      <c r="AD44" s="52">
        <f t="shared" si="19"/>
        <v>2.858143037165059E-177</v>
      </c>
      <c r="AE44" s="52">
        <f t="shared" si="20"/>
        <v>2.7787779628012128E-182</v>
      </c>
      <c r="AF44" s="42">
        <f t="shared" si="21"/>
        <v>2.703702892727405E-187</v>
      </c>
    </row>
    <row r="45" spans="2:32" s="35" customFormat="1" ht="13.5" thickBot="1">
      <c r="B45" s="36"/>
      <c r="H45" s="44">
        <v>20</v>
      </c>
      <c r="I45" s="54">
        <f t="shared" si="1"/>
        <v>-19</v>
      </c>
      <c r="J45" s="45">
        <f>AF47</f>
        <v>-5.000952476413623E-102</v>
      </c>
      <c r="L45" s="53">
        <v>19</v>
      </c>
      <c r="M45" s="52">
        <f t="shared" si="10"/>
        <v>-5.264157994743842E-97</v>
      </c>
      <c r="N45" s="52">
        <f t="shared" si="2"/>
        <v>-5.0010001050077E-102</v>
      </c>
      <c r="O45" s="52">
        <f t="shared" si="3"/>
        <v>-4.7629048719131943E-107</v>
      </c>
      <c r="P45" s="52">
        <f t="shared" si="4"/>
        <v>-4.546454660463745E-112</v>
      </c>
      <c r="Q45" s="52">
        <f t="shared" si="5"/>
        <v>-4.348826206966522E-117</v>
      </c>
      <c r="R45" s="52">
        <f t="shared" si="6"/>
        <v>-4.1676667916775E-122</v>
      </c>
      <c r="S45" s="52">
        <f t="shared" si="7"/>
        <v>-4.0010001300117E-127</v>
      </c>
      <c r="T45" s="52">
        <f t="shared" si="8"/>
        <v>-3.847153981166447E-132</v>
      </c>
      <c r="U45" s="52">
        <f t="shared" si="9"/>
        <v>-3.7047038437172373E-137</v>
      </c>
      <c r="V45" s="52">
        <f t="shared" si="11"/>
        <v>-3.5724287164430716E-142</v>
      </c>
      <c r="W45" s="52">
        <f t="shared" si="12"/>
        <v>-3.449276012084466E-147</v>
      </c>
      <c r="X45" s="52">
        <f t="shared" si="13"/>
        <v>-3.3343334883498675E-152</v>
      </c>
      <c r="Y45" s="52">
        <f t="shared" si="14"/>
        <v>-3.226806611630504E-157</v>
      </c>
      <c r="Z45" s="52">
        <f t="shared" si="15"/>
        <v>-3.1260001650187013E-162</v>
      </c>
      <c r="AA45" s="52">
        <f t="shared" si="16"/>
        <v>-3.031303200322865E-167</v>
      </c>
      <c r="AB45" s="52">
        <f t="shared" si="17"/>
        <v>-2.942176645609237E-172</v>
      </c>
      <c r="AC45" s="52">
        <f t="shared" si="18"/>
        <v>-2.858143037165059E-177</v>
      </c>
      <c r="AD45" s="52">
        <f t="shared" si="19"/>
        <v>-2.7787779628012128E-182</v>
      </c>
      <c r="AE45" s="52">
        <f t="shared" si="20"/>
        <v>-2.703702892727405E-187</v>
      </c>
      <c r="AF45" s="42">
        <f t="shared" si="21"/>
        <v>-2.632579142394423E-192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5.0010001050077E-102</v>
      </c>
      <c r="N46" s="54">
        <f t="shared" si="2"/>
        <v>4.7629048719131943E-107</v>
      </c>
      <c r="O46" s="54">
        <f t="shared" si="3"/>
        <v>4.546454660463745E-112</v>
      </c>
      <c r="P46" s="54">
        <f t="shared" si="4"/>
        <v>4.348826206966522E-117</v>
      </c>
      <c r="Q46" s="54">
        <f t="shared" si="5"/>
        <v>4.1676667916775E-122</v>
      </c>
      <c r="R46" s="54">
        <f t="shared" si="6"/>
        <v>4.0010001300117E-127</v>
      </c>
      <c r="S46" s="54">
        <f t="shared" si="7"/>
        <v>3.847153981166447E-132</v>
      </c>
      <c r="T46" s="54">
        <f t="shared" si="8"/>
        <v>3.7047038437172373E-137</v>
      </c>
      <c r="U46" s="54">
        <f t="shared" si="9"/>
        <v>3.5724287164430716E-142</v>
      </c>
      <c r="V46" s="54">
        <f t="shared" si="11"/>
        <v>3.449276012084466E-147</v>
      </c>
      <c r="W46" s="54">
        <f t="shared" si="12"/>
        <v>3.3343334883498675E-152</v>
      </c>
      <c r="X46" s="54">
        <f t="shared" si="13"/>
        <v>3.226806611630504E-157</v>
      </c>
      <c r="Y46" s="54">
        <f t="shared" si="14"/>
        <v>3.1260001650187013E-162</v>
      </c>
      <c r="Z46" s="54">
        <f t="shared" si="15"/>
        <v>3.031303200322865E-167</v>
      </c>
      <c r="AA46" s="54">
        <f t="shared" si="16"/>
        <v>2.942176645609237E-172</v>
      </c>
      <c r="AB46" s="54">
        <f t="shared" si="17"/>
        <v>2.858143037165059E-177</v>
      </c>
      <c r="AC46" s="54">
        <f t="shared" si="18"/>
        <v>2.7787779628012128E-182</v>
      </c>
      <c r="AD46" s="54">
        <f t="shared" si="19"/>
        <v>2.703702892727405E-187</v>
      </c>
      <c r="AE46" s="54">
        <f t="shared" si="20"/>
        <v>2.632579142394423E-192</v>
      </c>
      <c r="AF46" s="45">
        <f t="shared" si="21"/>
        <v>2.5651027641299E-197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-1.0000050000333335E-05</v>
      </c>
      <c r="N47" s="46">
        <f t="shared" si="22"/>
        <v>-5.000066667416675E-11</v>
      </c>
      <c r="O47" s="46">
        <f t="shared" si="22"/>
        <v>-3.3334083345333496E-16</v>
      </c>
      <c r="P47" s="46">
        <f t="shared" si="22"/>
        <v>-2.5000800016666953E-21</v>
      </c>
      <c r="Q47" s="46">
        <f t="shared" si="22"/>
        <v>-2.0000833354762343E-26</v>
      </c>
      <c r="R47" s="46">
        <f t="shared" si="22"/>
        <v>-1.666752383577443E-31</v>
      </c>
      <c r="S47" s="46">
        <f t="shared" si="22"/>
        <v>-1.4286589316826235E-36</v>
      </c>
      <c r="T47" s="46">
        <f t="shared" si="22"/>
        <v>-1.250088892488998E-41</v>
      </c>
      <c r="U47" s="46">
        <f t="shared" si="22"/>
        <v>-1.1112011152021574E-46</v>
      </c>
      <c r="V47" s="46">
        <f t="shared" si="22"/>
        <v>-1.0000909136744116E-51</v>
      </c>
      <c r="W47" s="46">
        <f t="shared" si="22"/>
        <v>-9.09182580834703E-57</v>
      </c>
      <c r="X47" s="46">
        <f t="shared" si="22"/>
        <v>-8.334256465973122E-62</v>
      </c>
      <c r="Y47" s="46">
        <f t="shared" si="22"/>
        <v>-7.693236324405774E-67</v>
      </c>
      <c r="Z47" s="46">
        <f t="shared" si="22"/>
        <v>-7.14379054181877E-72</v>
      </c>
      <c r="AA47" s="46">
        <f t="shared" si="22"/>
        <v>-6.6676042372586795E-77</v>
      </c>
      <c r="AB47" s="46">
        <f t="shared" si="22"/>
        <v>-6.250941252030439E-82</v>
      </c>
      <c r="AC47" s="46">
        <f t="shared" si="22"/>
        <v>-5.883297466152076E-87</v>
      </c>
      <c r="AD47" s="46">
        <f t="shared" si="22"/>
        <v>-5.5565030094820355E-92</v>
      </c>
      <c r="AE47" s="46">
        <f t="shared" si="22"/>
        <v>-5.264107985219078E-97</v>
      </c>
      <c r="AF47" s="46">
        <f t="shared" si="22"/>
        <v>-5.000952476413623E-102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 t="e">
        <f aca="true" t="shared" si="23" ref="I50:I59">(((-1)^H50)*J26)/(($C$6-H50)*($C$6-H50-1))</f>
        <v>#DIV/0!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2.500016666791668E-11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-5.555638889888905E-17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2.0833833341666787E-22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-1.0000333340476322E-27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5.5557936570437914E-33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-3.4015391212019535E-38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2.2322817510318868E-43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-1.543320992199922E-48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1.1112020243688337E-53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8.265296189406391E-59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-6.313830656040243E-64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4.931561746413957E-69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-3.925159638361961E-74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3.1750496367898473E-79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-2.6045588550126827E-84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2.1629770096147336E-89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-1.8158506566934756E-94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1.5392128611751689E-99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-1.316040125372006E-104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 t="e">
        <f>SUM(I50:I59)</f>
        <v>#DIV/0!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1E-05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10.512935464970228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4999999999.499999</v>
      </c>
      <c r="K79" s="15">
        <f>(((-1)^I79*FACT($A$82))/(FACT($A$82-I79)*FACT(I79)))*(($C$75^(I79-$A$82+1)-1)/($A$82-I79-1))</f>
        <v>333333333333332.94</v>
      </c>
      <c r="L79" s="15">
        <f>(((-1)^I79*FACT($A$83))/(FACT($A$83-I79)*FACT(I79)))*(($C$75^(I79-$A$83+1)-1)/($A$83-I79-1))</f>
        <v>2.499999999999999E+19</v>
      </c>
      <c r="M79" s="8">
        <f>(((-1)^I79*FACT($A$84))/(FACT($A$84-I79)*FACT(I79)))*(($C$75^(I79-$A$84+1)-1)/($A$84-I79-1))</f>
        <v>1.999999999999999E+24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99998.99999999999</v>
      </c>
      <c r="D80" s="22">
        <f>(-1^A80)*(A80*LN($C$75)-$C$75+1)</f>
        <v>-22.025860929940457</v>
      </c>
      <c r="F80" s="2" t="s">
        <v>47</v>
      </c>
      <c r="G80" s="68">
        <f>D79</f>
        <v>10.512935464970228</v>
      </c>
      <c r="I80" s="5">
        <v>1</v>
      </c>
      <c r="J80" s="10">
        <f>(((-1)^I80*FACT($A$81))/(FACT($A$81-I80)*FACT(I80)))*(($C$75^(I80-$A$81+1)-1)/($A$81-I80-1))</f>
        <v>-299996.99999999994</v>
      </c>
      <c r="K80" s="10">
        <f>(((-1)^I80*FACT($A$82))/(FACT($A$82-I80)*FACT(I80)))*(($C$75^(I80-$A$82+1)-1)/($A$82-I80-1))</f>
        <v>-19999999997.999996</v>
      </c>
      <c r="L80" s="10">
        <f>(((-1)^I80*FACT($A$83))/(FACT($A$83-I80)*FACT(I80)))*(($C$75^(I80-$A$83+1)-1)/($A$83-I80-1))</f>
        <v>-1666666666666664.8</v>
      </c>
      <c r="M80" s="6">
        <f>(((-1)^I80*FACT($A$84))/(FACT($A$84-I80)*FACT(I80)))*(($C$75^(I80-$A$84+1)-1)/($A$84-I80-1))</f>
        <v>-1.4999999999999993E+20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4999700002.499999</v>
      </c>
      <c r="D81" s="22">
        <f>(-1^A81)*(A81*LN($C$75)-$C$75+1)</f>
        <v>33.53878639491069</v>
      </c>
      <c r="F81" s="2" t="s">
        <v>24</v>
      </c>
      <c r="G81" s="68">
        <f>C80+D80</f>
        <v>99976.97413907005</v>
      </c>
      <c r="I81" s="5">
        <v>2</v>
      </c>
      <c r="J81" s="10"/>
      <c r="K81" s="10">
        <f>(((-1)^I81*FACT($A$82))/(FACT($A$82-I81)*FACT(I81)))*(($C$75^(I81-$A$82+1)-1)/($A$82-I81-1))</f>
        <v>599993.9999999999</v>
      </c>
      <c r="L81" s="10">
        <f>(((-1)^I81*FACT($A$83))/(FACT($A$83-I81)*FACT(I81)))*(($C$75^(I81-$A$83+1)-1)/($A$83-I81-1))</f>
        <v>49999999994.99999</v>
      </c>
      <c r="M81" s="6">
        <f>(((-1)^I81*FACT($A$84))/(FACT($A$84-I81)*FACT(I81)))*(($C$75^(I81-$A$84+1)-1)/($A$84-I81-1))</f>
        <v>4999999999999994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333313333933328.94</v>
      </c>
      <c r="D82" s="22">
        <f>(-1^A82)*(A82*LN($C$75)-$C$75+1)</f>
        <v>-45.05171185988092</v>
      </c>
      <c r="F82" s="2" t="s">
        <v>53</v>
      </c>
      <c r="G82" s="68">
        <f>C81+D81</f>
        <v>4999700036.038785</v>
      </c>
      <c r="I82" s="5">
        <v>3</v>
      </c>
      <c r="J82" s="10"/>
      <c r="K82" s="10"/>
      <c r="L82" s="10">
        <f>(((-1)^I82*FACT($A$83))/(FACT($A$83-I82)*FACT(I82)))*(($C$75^(I82-$A$83+1)-1)/($A$83-I82-1))</f>
        <v>-999989.9999999999</v>
      </c>
      <c r="M82" s="6">
        <f>(((-1)^I82*FACT($A$84))/(FACT($A$84-I82)*FACT(I82)))*(($C$75^(I82-$A$84+1)-1)/($A$84-I82-1))</f>
        <v>-99999999989.99998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2.4998333383332323E+19</v>
      </c>
      <c r="D83" s="22">
        <f>(-1^A83)*(A83*LN($C$75)-$C$75+1)</f>
        <v>56.56463732485115</v>
      </c>
      <c r="F83" s="2" t="s">
        <v>54</v>
      </c>
      <c r="G83" s="68">
        <f>C82+D82</f>
        <v>333313333933283.9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1499984.9999999998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1.9998500049998987E+24</v>
      </c>
      <c r="D84" s="23">
        <f>(-1^A84)*(A84*LN($C$75)-$C$75+1)</f>
        <v>-68.07756278982137</v>
      </c>
      <c r="F84" s="2" t="s">
        <v>55</v>
      </c>
      <c r="G84" s="68">
        <f>C83+D83</f>
        <v>2.4998333383332323E+19</v>
      </c>
      <c r="I84" s="4" t="s">
        <v>16</v>
      </c>
      <c r="J84" s="3">
        <f>SUM(J79:J80)</f>
        <v>4999700002.499999</v>
      </c>
      <c r="K84" s="3">
        <f>SUM(K79:K81)</f>
        <v>333313333933328.94</v>
      </c>
      <c r="L84" s="3">
        <f>SUM(L79:L82)</f>
        <v>2.4998333383332323E+19</v>
      </c>
      <c r="M84" s="3">
        <f>SUM(M79:M83)</f>
        <v>1.9998500049998987E+24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1.9998500049998987E+24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>(-1)^A92*((A92/2*(LN($C$75)^2)-$C$75*LN($C$75)+$C$75-1))</f>
        <v>-65.27385151023464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-1051293.5464970227</v>
      </c>
      <c r="D93" s="22">
        <f>(-1)^A93*((A93/2*(LN($C$75)^2)-$C$75*LN($C$75)+$C$75-1))</f>
        <v>131.54757789121462</v>
      </c>
      <c r="F93" s="2" t="s">
        <v>48</v>
      </c>
      <c r="G93" s="68">
        <f>D92</f>
        <v>-65.27385151023464</v>
      </c>
      <c r="I93" s="26">
        <v>0</v>
      </c>
      <c r="J93" s="18">
        <f>((-1)^I93*FACT($A$94))/(FACT($A$94-I93)*FACT(I93))*(($C$75^(1+I93-$A$94)*LN($C$75))/($A$94-I93-1)+(($C$75^(1+I93-$A$94)-1)/($A$94-I93-1)^2))</f>
        <v>-55064627325.101135</v>
      </c>
      <c r="K93" s="15">
        <f>((-1)^I93*FACT($A$95))/(FACT($A$95-I93)*FACT(I93))*(($C$75^(1+I93-$A$95)*LN($C$75))/($A$95-I93-1)+(($C$75^(1+I93-$A$95)-1)/($A$95-I93-1)^2))</f>
        <v>-3726530710545631</v>
      </c>
      <c r="L93" s="15">
        <f>((-1)^I93*FACT($A$96))/(FACT($A$96-I93)*FACT(I93))*(($C$75^(1+I93-$A$96)*LN($C$75))/($A$96-I93-1)+(($C$75^(1+I93-$A$96)-1)/($A$96-I93-1)^2))</f>
        <v>-2.8157313662425563E+20</v>
      </c>
      <c r="M93" s="8">
        <f>((-1)^I93*FACT($A$97))/(FACT($A$97-I93)*FACT(I93))*(($C$75^(1+I93-$A$97)*LN($C$75))/($A$97-I93-1)+(($C$75^(1+I93-$A$97)-1)/($A$97-I93-1)^2))</f>
        <v>-2.2625850929940443E+25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-55061473444.46165</v>
      </c>
      <c r="D94" s="22">
        <f>(-1)^A94*((A94/2*(LN($C$75)^2)-$C$75*LN($C$75)+$C$75-1))</f>
        <v>-197.8213042721946</v>
      </c>
      <c r="F94" s="2" t="s">
        <v>46</v>
      </c>
      <c r="G94" s="68">
        <f>C93+D93</f>
        <v>-1051161.9989191315</v>
      </c>
      <c r="I94" s="27">
        <v>1</v>
      </c>
      <c r="J94" s="5">
        <f>((-1)^I94*FACT($A$94))/(FACT($A$94-I94)*FACT(I94))*(($C$75^(1+I94-$A$94)*LN($C$75))/($A$94-I94-1)+(($C$75^(1+I94-$A$94)-1)/($A$94-I94-1)^2))</f>
        <v>3153880.639491068</v>
      </c>
      <c r="K94" s="10">
        <f>((-1)^I94*FACT($A$95))/(FACT($A$95-I94)*FACT(I94))*(($C$75^(1+I94-$A$95)*LN($C$75))/($A$95-I94-1)+(($C$75^(1+I94-$A$95)-1)/($A$95-I94-1)^2))</f>
        <v>220258509300.40454</v>
      </c>
      <c r="L94" s="10">
        <f>((-1)^I94*FACT($A$96))/(FACT($A$96-I94)*FACT(I94))*(($C$75^(1+I94-$A$96)*LN($C$75))/($A$96-I94-1)+(($C$75^(1+I94-$A$96)-1)/($A$96-I94-1)^2))</f>
        <v>18632653552728156</v>
      </c>
      <c r="M94" s="6">
        <f>((-1)^I94*FACT($A$97))/(FACT($A$97-I94)*FACT(I94))*(($C$75^(1+I94-$A$97)*LN($C$75))/($A$97-I94-1)+(($C$75^(1+I94-$A$97)-1)/($A$97-I94-1)^2))</f>
        <v>1.6894388197455338E+21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-3726310458344092</v>
      </c>
      <c r="D95" s="22">
        <f>(-1)^A95*((A95/2*(LN($C$75)^2)-$C$75*LN($C$75)+$C$75-1))</f>
        <v>264.09503065317455</v>
      </c>
      <c r="F95" s="2" t="s">
        <v>59</v>
      </c>
      <c r="G95" s="68">
        <f>C94+D94</f>
        <v>-55061473642.28295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-6307761.278982136</v>
      </c>
      <c r="L95" s="10">
        <f>((-1)^I95*FACT($A$96))/(FACT($A$96-I95)*FACT(I95))*(($C$75^(1+I95-$A$96)*LN($C$75))/($A$96-I95-1)+(($C$75^(1+I95-$A$96)-1)/($A$96-I95-1)^2))</f>
        <v>-550646273251.0114</v>
      </c>
      <c r="M95" s="6">
        <f>((-1)^I95*FACT($A$97))/(FACT($A$97-I95)*FACT(I95))*(($C$75^(1+I95-$A$97)*LN($C$75))/($A$97-I95-1)+(($C$75^(1+I95-$A$97)-1)/($A$97-I95-1)^2))</f>
        <v>-55897960658184460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-2.8155450452133868E+20</v>
      </c>
      <c r="D96" s="22">
        <f>(-1)^A96*((A96/2*(LN($C$75)^2)-$C$75*LN($C$75)+$C$75-1))</f>
        <v>-330.3687570341545</v>
      </c>
      <c r="F96" s="2" t="s">
        <v>60</v>
      </c>
      <c r="G96" s="68">
        <f>C95+D95</f>
        <v>-3726310458343828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10512935.464970227</v>
      </c>
      <c r="M96" s="6">
        <f>((-1)^I96*FACT($A$97))/(FACT($A$97-I96)*FACT(I96))*(($C$75^(1+I96-$A$97)*LN($C$75))/($A$97-I96-1)+(($C$75^(1+I96-$A$97)-1)/($A$97-I96-1)^2))</f>
        <v>1101292546502.0227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-2.262416154701756E+25</v>
      </c>
      <c r="D97" s="23">
        <f>(-1)^A97*((A97/2*(LN($C$75)^2)-$C$75*LN($C$75)+$C$75-1))</f>
        <v>396.6424834151345</v>
      </c>
      <c r="F97" s="2" t="s">
        <v>61</v>
      </c>
      <c r="G97" s="68">
        <f>C96+D96</f>
        <v>-2.8155450452133868E+20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-15769403.197455341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-2.262416154701756E+25</v>
      </c>
      <c r="I98" s="4" t="s">
        <v>16</v>
      </c>
      <c r="J98" s="3">
        <f>SUM(J93:J94)</f>
        <v>-55061473444.46165</v>
      </c>
      <c r="K98" s="3">
        <f>SUM(K93:K95)</f>
        <v>-3726310458344092</v>
      </c>
      <c r="L98" s="3">
        <f>SUM(L93:L96)</f>
        <v>-2.8155450452133868E+20</v>
      </c>
      <c r="M98" s="3">
        <f>SUM(M93:M97)</f>
        <v>-2.262416154701756E+25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UNO Library</cp:lastModifiedBy>
  <cp:lastPrinted>2005-03-04T19:20:11Z</cp:lastPrinted>
  <dcterms:created xsi:type="dcterms:W3CDTF">2005-02-28T18:57:45Z</dcterms:created>
  <dcterms:modified xsi:type="dcterms:W3CDTF">2005-03-14T20:30:45Z</dcterms:modified>
  <cp:category/>
  <cp:version/>
  <cp:contentType/>
  <cp:contentStatus/>
</cp:coreProperties>
</file>